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Munkafüzet"/>
  <bookViews>
    <workbookView xWindow="65524" yWindow="65524" windowWidth="10248" windowHeight="9600" activeTab="8"/>
  </bookViews>
  <sheets>
    <sheet name="összes ktsg" sheetId="1" r:id="rId1"/>
    <sheet name="Inform tel" sheetId="2" r:id="rId2"/>
    <sheet name="behat" sheetId="3" r:id="rId3"/>
    <sheet name="CCTV " sheetId="4" r:id="rId4"/>
    <sheet name="belép" sheetId="5" r:id="rId5"/>
    <sheet name="FROFF" sheetId="6" r:id="rId6"/>
    <sheet name="CATV" sheetId="7" r:id="rId7"/>
    <sheet name="HANG" sheetId="8" r:id="rId8"/>
    <sheet name="TŰZJ" sheetId="9" r:id="rId9"/>
    <sheet name="csövezés" sheetId="10" r:id="rId10"/>
  </sheets>
  <externalReferences>
    <externalReference r:id="rId13"/>
  </externalReferences>
  <definedNames>
    <definedName name="D">#REF!</definedName>
    <definedName name="_xlnm.Print_Area" localSheetId="2">'behat'!$A$1:$G$14</definedName>
    <definedName name="_xlnm.Print_Area" localSheetId="4">'belép'!$A$1:$G$45</definedName>
    <definedName name="_xlnm.Print_Area" localSheetId="6">'CATV'!$A$1:$G$21</definedName>
    <definedName name="_xlnm.Print_Area" localSheetId="3">'CCTV '!$A$1:$G$20</definedName>
    <definedName name="_xlnm.Print_Area" localSheetId="9">'csövezés'!$A$1:$G$20</definedName>
    <definedName name="_xlnm.Print_Area" localSheetId="5">'FROFF'!$A$1:$G$42</definedName>
    <definedName name="_xlnm.Print_Area" localSheetId="7">'HANG'!$A$1:$H$112</definedName>
    <definedName name="_xlnm.Print_Area" localSheetId="1">'Inform tel'!$A$1:$G$81</definedName>
    <definedName name="_xlnm.Print_Area" localSheetId="8">'TŰZJ'!$A$1:$H$59</definedName>
  </definedNames>
  <calcPr fullCalcOnLoad="1"/>
</workbook>
</file>

<file path=xl/sharedStrings.xml><?xml version="1.0" encoding="utf-8"?>
<sst xmlns="http://schemas.openxmlformats.org/spreadsheetml/2006/main" count="999" uniqueCount="640">
  <si>
    <t>ASSA ABLOY RFID kártyaíró egység
USB csatlakozás a front office rendszerhez Vendég és dolgozó kártyák megírása</t>
  </si>
  <si>
    <t>MÉDIA SZERVER (Multimédiás PC, DVD, 16 GB RAM, 4 TB HDD, 19" LCD monitor, op. Rendszer 8.1, és a szükséges kiegészítők) , TV hálózati Jelforrásnak</t>
  </si>
  <si>
    <t>Zárható fém szekrény kábelbevezetőkkel 100*200*400 méretű (TVF, TV1, TV12, TV2, TV21, TV22, TV3, TV31, TV32),</t>
  </si>
  <si>
    <r>
      <t>Kompakt 2 utas passzív hangfal</t>
    </r>
    <r>
      <rPr>
        <sz val="10"/>
        <rFont val="Times New Roman"/>
        <family val="1"/>
      </rPr>
      <t xml:space="preserve">
 - Hangszórók: 6" / 1,5" lengőtekercs LF vezető
1 "(25 mm) exit HF dome magassugárzó ;
 - Névleges teljesítmény: 60/30/15W100V;
 - Frekvenciamenet: 60 Hz - 20 kHz;
 - Érzékenység: 89 dB;
 - Maximum SPL: 110dB folyamatos, 116dB csúcs;
 - IP54-es kivitel;
 - Fali konzollal.</t>
    </r>
  </si>
  <si>
    <r>
      <t>Csatlakozó felület bemondómikrofon pult részére</t>
    </r>
    <r>
      <rPr>
        <sz val="10"/>
        <rFont val="Times New Roman"/>
        <family val="1"/>
      </rPr>
      <t xml:space="preserve">
 - Süllyesztett informatikai aljzat (2xRJ-45);</t>
    </r>
  </si>
  <si>
    <r>
      <t>Csatlakozó felület helyi hangosítás részére</t>
    </r>
    <r>
      <rPr>
        <sz val="10"/>
        <rFont val="Times New Roman"/>
        <family val="1"/>
      </rPr>
      <t xml:space="preserve">
</t>
    </r>
    <r>
      <rPr>
        <i/>
        <sz val="10"/>
        <rFont val="Times New Roman"/>
        <family val="1"/>
      </rPr>
      <t>(Étterem, fitness)</t>
    </r>
    <r>
      <rPr>
        <sz val="10"/>
        <rFont val="Times New Roman"/>
        <family val="1"/>
      </rPr>
      <t xml:space="preserve">
 - Süllyesztett/falon kívüli audio csatlakozó, helyi hangforrás csatlakoztatásához (2xRCA);</t>
    </r>
  </si>
  <si>
    <r>
      <t>Hangsugárzó kábel</t>
    </r>
    <r>
      <rPr>
        <sz val="10"/>
        <rFont val="Times New Roman"/>
        <family val="1"/>
      </rPr>
      <t xml:space="preserve">
 - Installációs hangsugárzó kábel, 2x1,0mm2 sodrott réz erű vezetővel, védőcsövezés nélkül</t>
    </r>
  </si>
  <si>
    <r>
      <t>Installációs mikrofon kábel</t>
    </r>
    <r>
      <rPr>
        <sz val="10"/>
        <rFont val="Times New Roman"/>
        <family val="1"/>
      </rPr>
      <t xml:space="preserve">
 - Árnyékolt jelkábel 2x0,5mm2 + szövött árnyékolással, védőcsövezés nélkül</t>
    </r>
  </si>
  <si>
    <r>
      <t>Árnyékolt rendszerkábel</t>
    </r>
    <r>
      <rPr>
        <sz val="10"/>
        <rFont val="Times New Roman"/>
        <family val="1"/>
      </rPr>
      <t xml:space="preserve">
 - Informatikai kábel 4x2x0,8 mm2 + árnyékolás, védőcsövezés nélkül</t>
    </r>
  </si>
  <si>
    <r>
      <t>Gyengeáramú kábelek telepítése meglévő nyomvonalon</t>
    </r>
    <r>
      <rPr>
        <sz val="10"/>
        <rFont val="Times New Roman"/>
        <family val="1"/>
      </rPr>
      <t xml:space="preserve">
 - hangsugárzó kábelek;
 - mikrofon kábelek;
 - rendszerkábel kábelek.</t>
    </r>
  </si>
  <si>
    <r>
      <t>Telephelyen kívüli költség</t>
    </r>
    <r>
      <rPr>
        <sz val="10"/>
        <rFont val="Times New Roman"/>
        <family val="1"/>
      </rPr>
      <t xml:space="preserve">
</t>
    </r>
    <r>
      <rPr>
        <i/>
        <sz val="10"/>
        <rFont val="Times New Roman"/>
        <family val="1"/>
      </rPr>
      <t>(Kiszállás, állványbérlet, szállítás, …)</t>
    </r>
  </si>
  <si>
    <r>
      <t>Hangosítási rendszer központi vezérlő processzora</t>
    </r>
    <r>
      <rPr>
        <sz val="10"/>
        <rFont val="Times New Roman"/>
        <family val="1"/>
      </rPr>
      <t xml:space="preserve">
 - 8 analóg bemeneti és 8 analóg kimeneti csatoran kapacitás helyi szinten;
 - további rugalmasan konfigurálható 8 analóg mik/vonal be- és/vagy vonal kimeneti csatornakapacitás;
 - további 128 be- és 128 kimeneti csatorna kezelése rendszer szitnten;
  - Nagy kapacitású digitális jelprocesszor, jelátviteli egység és rendszervezérlő/monitorozó a teljes épülethangosítási rendszerhez;
 - Legalább 130 óra (24 bit, 48kHz) hanganyag tárolása és egyidőben maximum 4 sávon történő lejátszása, akár LAN/WAN-on keresztül streamelve;
 - LAN/RS-232C interface
 - vezérlő és egyedi felhasználói felület készítő szoftverrel
 - további paraméterek ld. a műleírás szövegeben;
- POTS telefon interfész;
- 8x VoIP Softphone.</t>
    </r>
  </si>
  <si>
    <r>
      <t>7"-os színes, kapacitív érintőkijelző, AV rendszer vezérléséhez</t>
    </r>
    <r>
      <rPr>
        <sz val="10"/>
        <rFont val="Times New Roman"/>
        <family val="1"/>
      </rPr>
      <t xml:space="preserve">
</t>
    </r>
    <r>
      <rPr>
        <i/>
        <sz val="10"/>
        <rFont val="Times New Roman"/>
        <family val="1"/>
      </rPr>
      <t xml:space="preserve">(Előadóterem)
</t>
    </r>
    <r>
      <rPr>
        <sz val="10"/>
        <rFont val="Times New Roman"/>
        <family val="1"/>
      </rPr>
      <t>Audiovizuális rendszer vezérléséhez (hangerő, forrás választás, …)
 - Q-LAN csatlakozással;
 - 800x480 pixel felbontás;
 - POE táplálás.</t>
    </r>
  </si>
  <si>
    <r>
      <t>iPad, mobil teremvezérlő felület</t>
    </r>
    <r>
      <rPr>
        <sz val="10"/>
        <rFont val="Times New Roman"/>
        <family val="1"/>
      </rPr>
      <t xml:space="preserve">
 - 7,9 hüvelykes képátlójú, LED-es háttér-világítású Multi-Touch kijelző IPS technológiával;
 - 1024 x 768 képpontos felbontás (163 ppi);
 - min 16GB tárhely;
 - Wi-Fi (802.11a/b/g/n); kétsávos (2,4 és 5 GHz).</t>
    </r>
  </si>
  <si>
    <r>
      <t>CD lejátszó és rögzítő</t>
    </r>
    <r>
      <rPr>
        <sz val="10"/>
        <rFont val="Times New Roman"/>
        <family val="1"/>
      </rPr>
      <t xml:space="preserve">
 - USB/CF/SD-kártyás rögzítő, CD író/lejátszó;
 - Ps/2 vagy USB billentyűzet csatlakozás;
 - RS-232 vezérlés;
 - szimmetrikus XLR, aszimmetrikus RCA, koaxiális és S/PDIF hangcsatlakozás.</t>
    </r>
  </si>
  <si>
    <r>
      <t>Professzionális gégecsöves mikrofon talppal</t>
    </r>
    <r>
      <rPr>
        <sz val="10"/>
        <rFont val="Times New Roman"/>
        <family val="1"/>
      </rPr>
      <t xml:space="preserve">
 - 45 cm hossz;
 - Iránykarakterisztika: cardioid;
 - Frekvenciamenet: 50-17000Hz;
 - Impedancia: 180 ohm.</t>
    </r>
  </si>
  <si>
    <r>
      <t>UHF sokcsatornás rendszer kézi dinamikus mikrofonnal</t>
    </r>
    <r>
      <rPr>
        <sz val="10"/>
        <rFont val="Times New Roman"/>
        <family val="1"/>
      </rPr>
      <t xml:space="preserve">
 - RF frekvencia tartomány: 516-865 MHz;
 - 24 egyidejű frekvencia;
 - Frekvencia átvitel: 80-18000Hz;
 - Karakterisztika: cardioid;
 - Jel/Zaj viszony: &gt;115 dB(A);
 - pc kontroll;
 - rack-esítő készlet.</t>
    </r>
  </si>
  <si>
    <r>
      <t>UHF sokcsatornás rendszer fejmikrofonnal</t>
    </r>
    <r>
      <rPr>
        <sz val="10"/>
        <rFont val="Times New Roman"/>
        <family val="1"/>
      </rPr>
      <t xml:space="preserve">
 - RF frekvencia tartomány: 516-865 MHz;
 - 1680 választható frekvencia;
 - 24 egyidejű frekvencia;
 - Frekvencia átvitel: 80-18000Hz;
 - Jel/Zaj viszony: &gt;115 dB(A);
 - pc kontroll;
 - rack-esítő készlet.</t>
    </r>
  </si>
  <si>
    <r>
      <t>Rack-be építhető élkeverő</t>
    </r>
    <r>
      <rPr>
        <sz val="10"/>
        <color indexed="8"/>
        <rFont val="Times New Roman"/>
        <family val="1"/>
      </rPr>
      <t xml:space="preserve">
 - 3 sztereó bemenet, 2 mikrofon bemenet;
 - állítható "auto talk over" funkció;
 - magas és mély hangszín szabályzó;
 - min/max hangerő beállítási lehetőség;
 - mobil pulpitusba szerelve.</t>
    </r>
  </si>
  <si>
    <r>
      <t>Kétutas hangsugárzó tartókonzollal</t>
    </r>
    <r>
      <rPr>
        <sz val="10"/>
        <rFont val="Times New Roman"/>
        <family val="1"/>
      </rPr>
      <t xml:space="preserve">
 - Frekvencia átviteli sáv: 68Hz-20kHz
 - Teljesítmény: 30W/100V;
 - 3 teljesítmény fokozat 30/15/7,5W/8Ohm;
 - Érzékenység (1W/1m): 87dB;
 - Fekete/Fehér kivitelben.</t>
    </r>
  </si>
  <si>
    <r>
      <t>Rack bútor techikai eszközök részére</t>
    </r>
    <r>
      <rPr>
        <sz val="10"/>
        <rFont val="Times New Roman"/>
        <family val="1"/>
      </rPr>
      <t xml:space="preserve">
 - 19" széles 12U magas rétegelt lemezből készült rack keret, bejátszók, központi egység, AV eszközök részére;
 - Kiegészítő szerelvényekkel, pult alá telepítve.</t>
    </r>
  </si>
  <si>
    <r>
      <t>Technikai bútorzat élkeverő és vezeték nélküli mikrofonok részére (Mobil pulpitus)</t>
    </r>
    <r>
      <rPr>
        <sz val="10"/>
        <rFont val="Times New Roman"/>
        <family val="1"/>
      </rPr>
      <t xml:space="preserve">
</t>
    </r>
    <r>
      <rPr>
        <i/>
        <sz val="10"/>
        <rFont val="Times New Roman"/>
        <family val="1"/>
      </rPr>
      <t>(19" széles 350mm mély rack-es eszközök fogadására alkalmas bútorba kerülő kiegészítők)</t>
    </r>
    <r>
      <rPr>
        <sz val="10"/>
        <rFont val="Times New Roman"/>
        <family val="1"/>
      </rPr>
      <t xml:space="preserve">
 - Rack sínek, csavarok, hálózati elosztók;
</t>
    </r>
    <r>
      <rPr>
        <b/>
        <sz val="10"/>
        <rFont val="Times New Roman"/>
        <family val="1"/>
      </rPr>
      <t xml:space="preserve"> A RACKES FOGADÓ KERET (BÚTOR) A BELSŐÉPÍTESZETNÉL KIÍRVA.</t>
    </r>
  </si>
  <si>
    <r>
      <t xml:space="preserve">Audiovizuális csatlakozók padlócsapdába szerelve
</t>
    </r>
    <r>
      <rPr>
        <b/>
        <i/>
        <sz val="10"/>
        <rFont val="Times New Roman"/>
        <family val="1"/>
      </rPr>
      <t>(Előadóterem PAV-01)</t>
    </r>
    <r>
      <rPr>
        <sz val="10"/>
        <rFont val="Times New Roman"/>
        <family val="1"/>
      </rPr>
      <t xml:space="preserve">
 - 1xHDMI video extender aljzat (RJ-45), 1xHDMI video, 2x XLRf audio aljzat szerelvények;
 - villamos szerelvényekkel megegyező kivitelben.</t>
    </r>
  </si>
  <si>
    <r>
      <t xml:space="preserve">Audiovizuális csatlakozók padlócsapdába szerelve
</t>
    </r>
    <r>
      <rPr>
        <b/>
        <i/>
        <sz val="10"/>
        <rFont val="Times New Roman"/>
        <family val="1"/>
      </rPr>
      <t>(Előadóterem PAV-02)</t>
    </r>
    <r>
      <rPr>
        <sz val="10"/>
        <rFont val="Times New Roman"/>
        <family val="1"/>
      </rPr>
      <t xml:space="preserve">
 - 2x XLRf audio aljzat szerelvények;
 - villamos szerelvényekkel megegyező kivitelben.</t>
    </r>
  </si>
  <si>
    <r>
      <t xml:space="preserve">Audiovizuális csatlakozó felület oldalfalon
</t>
    </r>
    <r>
      <rPr>
        <b/>
        <i/>
        <sz val="10"/>
        <rFont val="Times New Roman"/>
        <family val="1"/>
      </rPr>
      <t>(Étterem FAV-02)</t>
    </r>
    <r>
      <rPr>
        <sz val="10"/>
        <rFont val="Times New Roman"/>
        <family val="1"/>
      </rPr>
      <t xml:space="preserve">
 - 1xHDMI video extender aljzat (RJ-45), 2x RCA audio aljzat szerelvények;
 - villamos szerelvényekkel megegyező kivitelben.</t>
    </r>
  </si>
  <si>
    <r>
      <t>Installációs PLD projektor</t>
    </r>
    <r>
      <rPr>
        <sz val="10"/>
        <color indexed="8"/>
        <rFont val="Times New Roman"/>
        <family val="1"/>
      </rPr>
      <t xml:space="preserve">
</t>
    </r>
    <r>
      <rPr>
        <i/>
        <sz val="10"/>
        <color indexed="8"/>
        <rFont val="Times New Roman"/>
        <family val="1"/>
      </rPr>
      <t>(Előadóterem, étterem)</t>
    </r>
    <r>
      <rPr>
        <sz val="10"/>
        <color indexed="8"/>
        <rFont val="Times New Roman"/>
        <family val="1"/>
      </rPr>
      <t xml:space="preserve">
 - DLP technológia;
 - Fényerő: 5000 ANSI Lumen;
 - Felbontás: WUXGA (1920 x 1200);
 - 6000:1 kontraszt arány;
 - VGA/HDMI bemenetek;
 - RS-232, IR, DDC/CI, USB, LAN csatlakozás;
 - Tömeg: 5,5 kg.</t>
    </r>
  </si>
  <si>
    <r>
      <t>Univerzális projektortartó</t>
    </r>
    <r>
      <rPr>
        <sz val="10"/>
        <color indexed="8"/>
        <rFont val="Times New Roman"/>
        <family val="1"/>
      </rPr>
      <t xml:space="preserve">
- Teherbírás: 11kg</t>
    </r>
  </si>
  <si>
    <r>
      <t>Motoros vetítővászon</t>
    </r>
    <r>
      <rPr>
        <sz val="10"/>
        <rFont val="Times New Roman"/>
        <family val="1"/>
      </rPr>
      <t xml:space="preserve">
</t>
    </r>
    <r>
      <rPr>
        <i/>
        <sz val="10"/>
        <rFont val="Times New Roman"/>
        <family val="1"/>
      </rPr>
      <t>(Előadóterem)</t>
    </r>
    <r>
      <rPr>
        <sz val="10"/>
        <rFont val="Times New Roman"/>
        <family val="1"/>
      </rPr>
      <t xml:space="preserve">
 - Oldalfalra/mennyezetre szerelhető motoros vetítővászon;
 - matt fehér felület;
 - 16:9 képarány (300x170);
 - 310x235cm méret;
 - fekete sáv keret és kifutó nélkül.</t>
    </r>
  </si>
  <si>
    <r>
      <t>98" FulHD LCD kijelző</t>
    </r>
    <r>
      <rPr>
        <sz val="10"/>
        <rFont val="Times New Roman"/>
        <family val="1"/>
      </rPr>
      <t xml:space="preserve">
</t>
    </r>
    <r>
      <rPr>
        <i/>
        <sz val="10"/>
        <rFont val="Times New Roman"/>
        <family val="1"/>
      </rPr>
      <t>(Osztott előadóteremi prezentációhoz)</t>
    </r>
    <r>
      <rPr>
        <sz val="10"/>
        <rFont val="Times New Roman"/>
        <family val="1"/>
      </rPr>
      <t xml:space="preserve">
 - 14,9mm keret;
 - IPS technológia;
 - 3840X2160 pixel felbontás;
 - 16:9 képarány;
 - 178/178 betekintési szög;
 - 8ms válaszidő;
 - 24/7 üzemre alkalmas;
 - beépített hangsugárzók 20W (2x10W);
 - csatlakozások: HDMI, DVI-D, RGB, RS232, LAN (ethernet), USB;
 - vezérlés LAN-on, RS232 porton és IR keresztül.</t>
    </r>
  </si>
  <si>
    <r>
      <t>Motoros vetítővászon</t>
    </r>
    <r>
      <rPr>
        <sz val="10"/>
        <rFont val="Times New Roman"/>
        <family val="1"/>
      </rPr>
      <t xml:space="preserve">
</t>
    </r>
    <r>
      <rPr>
        <i/>
        <sz val="10"/>
        <rFont val="Times New Roman"/>
        <family val="1"/>
      </rPr>
      <t>(Étterem)</t>
    </r>
    <r>
      <rPr>
        <sz val="10"/>
        <rFont val="Times New Roman"/>
        <family val="1"/>
      </rPr>
      <t xml:space="preserve">
 - Oldalfalra/mennyezetre szerelhető motoros vetítővászon;
 - matt fehér felület;
 - 16:9 képarány (200x113);
 - 210x160cm méret;
 - fekete sáv keret és kifutó nélkül.</t>
    </r>
  </si>
  <si>
    <r>
      <t>65" FulHD Digital Signage LCD kijelző</t>
    </r>
    <r>
      <rPr>
        <sz val="10"/>
        <rFont val="Times New Roman"/>
        <family val="1"/>
      </rPr>
      <t xml:space="preserve">
</t>
    </r>
    <r>
      <rPr>
        <i/>
        <sz val="10"/>
        <rFont val="Times New Roman"/>
        <family val="1"/>
      </rPr>
      <t>(Osztott előadóteremi prezentációhoz)</t>
    </r>
    <r>
      <rPr>
        <sz val="10"/>
        <rFont val="Times New Roman"/>
        <family val="1"/>
      </rPr>
      <t xml:space="preserve">
 - 11,9mm keret;
 - IPS technológia;
 - 1920X1080 pixel felbontás;
 - 16:9 képarány;
 - 178/178 betekintési szög;
 - 12ms válaszidő;
 - 18/7 üzemre alkalmas;
 - beépített hangsugárzók 20W (2x10W);
 - csatlakozások: HDMI, DVI-D, RGB, RS232, LAN (ethernet), USB;
 - vezérlés LAN-on, RS232 porton és IR keresztül.</t>
    </r>
  </si>
  <si>
    <r>
      <t>Mobil vetítővászon</t>
    </r>
    <r>
      <rPr>
        <sz val="10"/>
        <rFont val="Times New Roman"/>
        <family val="1"/>
      </rPr>
      <t xml:space="preserve">
 - 218x123 matt fehér vetíthető felület;
 - alumínium, összecsukható váz;
 - 16:9 képarány;
 - hordtáskában.</t>
    </r>
  </si>
  <si>
    <r>
      <t>PLD projektor</t>
    </r>
    <r>
      <rPr>
        <sz val="10"/>
        <color indexed="8"/>
        <rFont val="Times New Roman"/>
        <family val="1"/>
      </rPr>
      <t xml:space="preserve">
 - DLP technológia;
 - Fényerő: 4000 ANSI Lumen;
 - Felbontás:1920 x 1080 (Full HD);
 - 10000:1 kontraszt arány;
 - VGA/HDMI bemenetek;
 - RS-232, IR, USB, LAN csatlakozás;
 - Tömeg: 3,5 kg.</t>
    </r>
  </si>
  <si>
    <r>
      <t>Mobil projektorállvány</t>
    </r>
    <r>
      <rPr>
        <sz val="10"/>
        <rFont val="Times New Roman"/>
        <family val="1"/>
      </rPr>
      <t xml:space="preserve">
 - professzionális, hordozható projektorállvány;
 - teleszkópos magasság állítás;
 - elforgatható polc a notebook számára;
 - két kerékkel ellátott láb alsó ráccsal;
 - hordozható kocsiként használható.</t>
    </r>
  </si>
  <si>
    <r>
      <t>HDMI extender (40m)</t>
    </r>
    <r>
      <rPr>
        <sz val="10"/>
        <rFont val="Times New Roman"/>
        <family val="1"/>
      </rPr>
      <t xml:space="preserve">
 - HDMI 1.4 (3D, ethernet, 4Kx2K)
 - HD Base-T alapú tömörítetlen jelátvitel 1db Cat5e/6 kábelen
 - Full HD jelátvitel akár 60m-en, 4Kx2K 40m-en
 - Infra, RS232 vezérlés
 - 2db tápegységgel</t>
    </r>
  </si>
  <si>
    <r>
      <t>Professzionális Blu-Ray lejátszó</t>
    </r>
    <r>
      <rPr>
        <sz val="10"/>
        <rFont val="Times New Roman"/>
        <family val="1"/>
      </rPr>
      <t xml:space="preserve">
 - Vezérelhető infra távirányítóval, RS-232C porton vagy IP címen keresztül;
 - A legtöbb Blu-Ray, DVD és audio CD formátummal kompatibilis;
 - USB meghajtó csatlakoztatása az előlapon képek és audio fájlok lejátszásához;
 - Koaxiális digitális és szimmetrikus XLR hangkimenetek;
 - 1RU kialakítás, eltávolítható rack fülek.</t>
    </r>
  </si>
  <si>
    <r>
      <t>Vezérlő kábelek</t>
    </r>
    <r>
      <rPr>
        <sz val="10"/>
        <rFont val="Times New Roman"/>
        <family val="1"/>
      </rPr>
      <t xml:space="preserve">
 - Erősáramú vezérlő kábelek motoros vászonhoz, világításhoz, sötétítő függönyhöz, ..;</t>
    </r>
  </si>
  <si>
    <r>
      <t>43" LCD kijelző</t>
    </r>
    <r>
      <rPr>
        <sz val="10"/>
        <rFont val="Times New Roman"/>
        <family val="1"/>
      </rPr>
      <t xml:space="preserve">
</t>
    </r>
    <r>
      <rPr>
        <i/>
        <sz val="10"/>
        <rFont val="Times New Roman"/>
        <family val="1"/>
      </rPr>
      <t>(Digital Signage megjelenítő)</t>
    </r>
    <r>
      <rPr>
        <sz val="10"/>
        <rFont val="Times New Roman"/>
        <family val="1"/>
      </rPr>
      <t xml:space="preserve">
 - 43" keskeny kávás IPS monitor;
 - 450 sd/m2 fémyerő;
 - FullHD natív felbontás (1920x1080);
 - Beépített hangsugárzó;
 - Beépített média lejátszó.</t>
    </r>
  </si>
  <si>
    <r>
      <t>Fali konzol LCD megjelenítők részére</t>
    </r>
    <r>
      <rPr>
        <sz val="10"/>
        <rFont val="Times New Roman"/>
        <family val="1"/>
      </rPr>
      <t xml:space="preserve">
 - Fix oldalfali konzol, kábeltartóval.</t>
    </r>
  </si>
  <si>
    <r>
      <t>Vezérlő laptop</t>
    </r>
    <r>
      <rPr>
        <sz val="10"/>
        <rFont val="Times New Roman"/>
        <family val="1"/>
      </rPr>
      <t xml:space="preserve">
</t>
    </r>
    <r>
      <rPr>
        <i/>
        <sz val="10"/>
        <rFont val="Times New Roman"/>
        <family val="1"/>
      </rPr>
      <t>(Digital Signage rendszer vezérléséhez)</t>
    </r>
    <r>
      <rPr>
        <sz val="10"/>
        <rFont val="Times New Roman"/>
        <family val="1"/>
      </rPr>
      <t xml:space="preserve">
 - Processzor típusa: Intel Core i5;
 - Memória mérete: 4 GB;
 - Kijelző mérete: 15.6";
 - Processzor órajel: 2.2 GHz;
 - Kijelző felbontása: 1366 x 768;
 - szükséges szoftverekkel (win10, manager szoftver).</t>
    </r>
  </si>
  <si>
    <r>
      <t xml:space="preserve">Fali csatlakozó megjelenítők részére
</t>
    </r>
    <r>
      <rPr>
        <sz val="10"/>
        <rFont val="Times New Roman"/>
        <family val="1"/>
      </rPr>
      <t xml:space="preserve"> - Süllyesztett informatikai aljzat (2xRJ-45), Digital Signage végpontokhoz.</t>
    </r>
  </si>
  <si>
    <r>
      <t>Lengő kábel készlet megjelenítőkhöz</t>
    </r>
    <r>
      <rPr>
        <sz val="10"/>
        <rFont val="Times New Roman"/>
        <family val="1"/>
      </rPr>
      <t xml:space="preserve">
</t>
    </r>
    <r>
      <rPr>
        <i/>
        <sz val="10"/>
        <rFont val="Times New Roman"/>
        <family val="1"/>
      </rPr>
      <t>(HDMI; LAN; elosztó)</t>
    </r>
  </si>
  <si>
    <r>
      <t>Gyengeáramú kábelek telepítése meglévő nyomvonalon</t>
    </r>
    <r>
      <rPr>
        <sz val="10"/>
        <rFont val="Times New Roman"/>
        <family val="1"/>
      </rPr>
      <t xml:space="preserve">
 - Informatikai kábelek.</t>
    </r>
  </si>
  <si>
    <r>
      <t>Pulktba épített induktív hurkos erősítő</t>
    </r>
    <r>
      <rPr>
        <sz val="10"/>
        <rFont val="Times New Roman"/>
        <family val="1"/>
      </rPr>
      <t xml:space="preserve">
 - Kompakt hurokerősítő, asztali mikrofonnal;
Erősítő jellemzői:
 - Bemenet:  1 mikrofon, 1 mikrofon/ vonalszintű;
 - Terhelhetőség: 2,4 Arms (3,4A peak);
 - Frekvenciamenet: 80 Hz - 6,5 kHz +/- 1,5dB;
 - Automatikus hangerőszabályozás;
 - Fémveszteség korrekció;
 - Hiba visszajelző led az előlapon.</t>
    </r>
  </si>
  <si>
    <r>
      <t>Professzionális hurokerősítő</t>
    </r>
    <r>
      <rPr>
        <sz val="10"/>
        <rFont val="Times New Roman"/>
        <family val="1"/>
      </rPr>
      <t xml:space="preserve">
 - Fixen telepített induktív hurkos hangosítási rendszer, erősítővel;
 - Szimmetrikus mikrofon és vonalszintű bemenetek;
 - Beszédre optimalizált jelerősség kontroll
 - Terhelhetőség: 4,9 Arms (7A peak);
 - Frekvenciamenet: 80 Hz - 6,5 kHz;
 - Torzítás (THD+N): &lt;0,2%;
 - Automatikus hangerőszabályozás;
 - Fém veszteség korrekció 0-3 dB oktávonként;
 - Hiba visszajelző ledek az előlapon (Túlterhelés, hőmegfutás, hurok szakadás vagy rövidzár).
 - CE és EMC minősítés, megfelel a IEC118-4 szabványnak,
 - Rack-esíthető kivitel.</t>
    </r>
  </si>
  <si>
    <r>
      <t>Induktív hurok</t>
    </r>
    <r>
      <rPr>
        <sz val="10"/>
        <rFont val="Times New Roman"/>
        <family val="1"/>
      </rPr>
      <t xml:space="preserve">
 - 2x1mm2 sodrott réz erű kettő szigetelésű lapos vezető, munkadíjjal, csövezés nélkül.</t>
    </r>
  </si>
  <si>
    <r>
      <t>Oldalfali csatlakozó mező</t>
    </r>
    <r>
      <rPr>
        <sz val="10"/>
        <rFont val="Times New Roman"/>
        <family val="1"/>
      </rPr>
      <t xml:space="preserve">
 - oldalfali süllyesztett csatlakozó felület induktív erősítő csatlakoztatatásához (1x speakon; 1x audio).</t>
    </r>
  </si>
  <si>
    <r>
      <t>Végleges kiviteli terv elkészítése</t>
    </r>
    <r>
      <rPr>
        <sz val="10"/>
        <rFont val="Times New Roman"/>
        <family val="1"/>
      </rPr>
      <t xml:space="preserve">
</t>
    </r>
    <r>
      <rPr>
        <i/>
        <sz val="10"/>
        <rFont val="Times New Roman"/>
        <family val="1"/>
      </rPr>
      <t>(Magyar nyelven, 5 nyomtatott és 1 elektronikus példányban)</t>
    </r>
  </si>
  <si>
    <r>
      <t>Megvalósulási tervdokumentáció elkészítése</t>
    </r>
    <r>
      <rPr>
        <sz val="10"/>
        <rFont val="Times New Roman"/>
        <family val="1"/>
      </rPr>
      <t xml:space="preserve">
</t>
    </r>
    <r>
      <rPr>
        <i/>
        <sz val="10"/>
        <rFont val="Times New Roman"/>
        <family val="1"/>
      </rPr>
      <t>(Magyar nyelven, 3 nyomtatott és 1 elektronikus példányban)</t>
    </r>
  </si>
  <si>
    <r>
      <t>Betanítás</t>
    </r>
    <r>
      <rPr>
        <sz val="10"/>
        <rFont val="Times New Roman"/>
        <family val="1"/>
      </rPr>
      <t xml:space="preserve">
 - Leendő üzemeltetők betanítása egy alkalommal, jegyzőkönyv készítése.</t>
    </r>
  </si>
  <si>
    <t>Tűzjelzőrendszer Pangea</t>
  </si>
  <si>
    <t>BMZ Integrál IP CXF tűzjelző központ  Mikroprocesszor vezérelt, Integral IP CXF alapkiépítés kivágással beépíthető kezelőmezőnek és jegyzőkönyvnyomtatónak (2 db visszatérő hurok analóg + 2 bővítés, címzett jelzésadók fogadására, relékkel, tápegységgel, kijelző hellyel, nyomtatóval), 2 db Akkumulátorral</t>
  </si>
  <si>
    <t xml:space="preserve">B6-LXI2 </t>
  </si>
  <si>
    <t>B6-LXI2 bővítő illesztőkártya (2 hurok)</t>
  </si>
  <si>
    <t>MTD-533X optikai, hő multiszenzoros érzékelő</t>
  </si>
  <si>
    <t>USB502-1 normál érzékelő aljzat</t>
  </si>
  <si>
    <t>LKM SET</t>
  </si>
  <si>
    <t>Légcsatorna érzékelő LKM SET, LKM 593X érzékelővel</t>
  </si>
  <si>
    <t>FD805 R-N</t>
  </si>
  <si>
    <t>FD805R, Prizmás vonali füstérzékelo, automatikus beállítás, 5-50m, Csuklós tartó készlettel</t>
  </si>
  <si>
    <t>Hőkábel</t>
  </si>
  <si>
    <t>HDC-68</t>
  </si>
  <si>
    <t>68oC-os hőérzékelő kábel</t>
  </si>
  <si>
    <t>100x100 műa.</t>
  </si>
  <si>
    <t>Kötődoboz hőkábelhez (4 sorkap.+ 2x90Ohm) és lezárások</t>
  </si>
  <si>
    <t>Hőérzékelő kábel rögzítő (30cm-ként)</t>
  </si>
  <si>
    <t xml:space="preserve">VTB32E </t>
  </si>
  <si>
    <t>VTB32E hangfényjelző kültéri/vízálló kivitel</t>
  </si>
  <si>
    <t>BE-PSE03-P</t>
  </si>
  <si>
    <t>Hálózati tápegység 24V/3A IP54 szekrényben, hőmérséklet érzékelővel</t>
  </si>
  <si>
    <t>Akku18</t>
  </si>
  <si>
    <t>Akku 12V/18Ah</t>
  </si>
  <si>
    <t>10.3</t>
  </si>
  <si>
    <t>Mű I 16 merev szigetelő védőcső, kemény, sima PVC-ből gyenge mechanikai igénybevételre, álmennyezet felett és/vagy szabadon pattintó bilinccsel vasbeton födémre, oszlopra szerelve, Ø16 mm</t>
  </si>
  <si>
    <t>10.4</t>
  </si>
  <si>
    <t>Mű I  21 merev szigetelő védőcső, kemény, sima PVC-ből gyenge mechanikai igénybevételre, álmennyezet felett és/vagy szabadon pattintó bilinccsel vasbeton födémre, oszlopra szerelve, Ø 21 mm</t>
  </si>
  <si>
    <t>10.5</t>
  </si>
  <si>
    <t>10.6</t>
  </si>
  <si>
    <t>GEZE RWA 105NT SO 230 mm/0,9 A</t>
  </si>
  <si>
    <t>GEZE E 1500 S SO 1000 mm (14x4A)</t>
  </si>
  <si>
    <t>GEZE Slimchain SO 800mm „A” (8x0,9 A)</t>
  </si>
  <si>
    <t>GEZE ECdrive ACCU</t>
  </si>
  <si>
    <t>11.6</t>
  </si>
  <si>
    <t>GEZE MBZ300 N 24 RWA vezérlő központ,   (24 A, 3 csoport)</t>
  </si>
  <si>
    <t>11.7</t>
  </si>
  <si>
    <t xml:space="preserve">GEZE MBZ CAN Modul   </t>
  </si>
  <si>
    <t>11.8</t>
  </si>
  <si>
    <t>11.9</t>
  </si>
  <si>
    <t>GEZE MBZ300 N 72 RWA vezérlő központ,    (72 A, 9 csoport)</t>
  </si>
  <si>
    <t>11.10</t>
  </si>
  <si>
    <t>11.11</t>
  </si>
  <si>
    <t>11.12</t>
  </si>
  <si>
    <t xml:space="preserve">GEZE WM modul GC401RS - GC402WVS időjárás érzékelővel </t>
  </si>
  <si>
    <t>11.13</t>
  </si>
  <si>
    <t>12.3</t>
  </si>
  <si>
    <t>SR114H 2x2x0,8 E30</t>
  </si>
  <si>
    <t>12.4</t>
  </si>
  <si>
    <t>13</t>
  </si>
  <si>
    <t>Üzembe helyezés</t>
  </si>
  <si>
    <t>13.1</t>
  </si>
  <si>
    <t>32778 LEGRAND fali kábel réz Cat6A árnyékolt (F/UTP) 4 érpár (AWG23) LSZH (LSOH) sárga d: 7.3mm 500m kábeldob LCS2</t>
  </si>
  <si>
    <t>646425 LEGRAND Linkeo függőleges rendező acélgyűrűs készlet 6 db</t>
  </si>
  <si>
    <t>770072 RJ45 10 GIGA WHITE VALENA</t>
  </si>
  <si>
    <t>774451 Valena egyes keret fehér</t>
  </si>
  <si>
    <t>76599 Program Mosaic RJ45 aljzat Cat.6A STP reteszelt</t>
  </si>
  <si>
    <t>76524 Program Mosaic LCS2 RJ45 aljzat Cat 6A STP 2 modul fehér zöld redőnnyel</t>
  </si>
  <si>
    <t>646342 LEGRAND Linkeo 19' profilsin pár 42U</t>
  </si>
  <si>
    <t>33573 LEGRAND komplett patchpanel 19'-1U 24xRJ45 Cat6A árnyékolt (STP) 6xRJ45 modulos/LCS2 gyorscsatlakozós portok 1 készlet</t>
  </si>
  <si>
    <t>33475LEGRAND reteszelhető előlap patch modulhoz zöld redőnnyel 6xRJ45 LCS2 port fogadására és reteszelésére fekete</t>
  </si>
  <si>
    <t>33579 LEGRAND komplatt patchpanel 19'-1U 50xRJ11/RJ45 Cat3 telefon C110 csatlakozós</t>
  </si>
  <si>
    <t>E44ORG1UPLST LEGRAND vízszintes rendező panel 1U-19' 4 x műanyag gyűrűs csavaros rögzítés Estap</t>
  </si>
  <si>
    <t>33590 LEGRAND üres moduláris patch panel 1U-19' 4 db patch modul fogadására (réz és optika) fekete</t>
  </si>
  <si>
    <t>33518 LEGRAND optikai patch modul 6xLC multimódusú 62 5&amp;50/125um címkével és címketartóval fekete</t>
  </si>
  <si>
    <t>33591 LEGRAND vakmodul patch panelhez fekete</t>
  </si>
  <si>
    <t>646502 Linkeo polc 360 mm</t>
  </si>
  <si>
    <t>646812 LEGRAND elosztósor 19'/1U normál KIM:9xSCH-gyermekvédett TÁP: háztartási -2P+F 16A 3 méter</t>
  </si>
  <si>
    <t>646430 LEGRAND Linkeo tetőventillátor+termosztát készlet 2 ventillátoros 180m3/m3</t>
  </si>
  <si>
    <t>FD2 rendező</t>
  </si>
  <si>
    <t>BD1 rendező</t>
  </si>
  <si>
    <t>646341 LEGRAND Linkeo 19' profilsin pár 33U</t>
  </si>
  <si>
    <t>33475 LEGRAND reteszelhető előlap patch modulhoz zöld redőnnyel 6xRJ45 LCS2 port fogadására és reteszelésére fekete</t>
  </si>
  <si>
    <t>310047 LEGRAND KEOR LINE RT 2200 VA 8 perc BEM: C20 KIM: 8xC13+1xC19 USB + RS232 SNMP szlot vonali interaktív szünetmentes torony/rack (UPS)</t>
  </si>
  <si>
    <t>SC csatlakozó - MM 50/125µ - 10 Gigabites</t>
  </si>
  <si>
    <t>Rágcsálóvédett, lazacsöves (zselés) kábel, 12 szál OM3 , 50/125 kábel a rendezők között, BD1 és FD2 között</t>
  </si>
  <si>
    <t>LEGRAND optikai patch modul 12xLC multimódusú 62 5&amp;50/125um címkével és címketartóval fekete</t>
  </si>
  <si>
    <t xml:space="preserve">SC toldó - MM , fém betét,  </t>
  </si>
  <si>
    <t>4.7</t>
  </si>
  <si>
    <t>4.8</t>
  </si>
  <si>
    <t>4.9</t>
  </si>
  <si>
    <t>4.10</t>
  </si>
  <si>
    <t>4.11</t>
  </si>
  <si>
    <t>4.12</t>
  </si>
  <si>
    <t>5.3</t>
  </si>
  <si>
    <t>5.4</t>
  </si>
  <si>
    <t>5.5</t>
  </si>
  <si>
    <t>TP-Link T3700G-28TQ 24-Port Gigabit L3 Managed Switch with 4 Combo SFP+ Stack, JetStream™ 28 csatlakozós,  tiszta Gigabites beépíthető L3 vezérelhető switch, 1 Gigabites SFP Multimódosú optika csatlakozással</t>
  </si>
  <si>
    <t>TP-Link T1600G-52TS (TL-SG2452 JetStream 48-Port Gigabit Smart Switch 4 SFP Slot), 1 Gigabites SFP Multimodosú optika csatlakozással</t>
  </si>
  <si>
    <r>
      <t xml:space="preserve">TP-Link T1600G-28PS (TL - SG2424P, JetStream 24 portos gigabites L2 vezérelhető switch 4 SFP csatlakozással TL-SG5428 ), </t>
    </r>
    <r>
      <rPr>
        <b/>
        <u val="single"/>
        <sz val="10"/>
        <rFont val="Times New Roman"/>
        <family val="1"/>
      </rPr>
      <t>PoE</t>
    </r>
  </si>
  <si>
    <t>Aktív eszközök FD2 rendező -   3 év garancia az eszközökre</t>
  </si>
  <si>
    <t>TP-Link T1600G-28TS (TL-SG2424 JetStream 24-Port Gigabit Smart Switch 4 SFP Slot), 1 Gigabites SFP Multimódosú optika csatlakozással</t>
  </si>
  <si>
    <t>Aktív eszközök BD1 rendező -   3 év garancia az eszközökre</t>
  </si>
  <si>
    <t>Access Pointok</t>
  </si>
  <si>
    <t>Rendszerintegráció (a felhasználóval egyeztetett módon az aktív eszközök üzembehelyezése)</t>
  </si>
  <si>
    <r>
      <t xml:space="preserve">646316 LEGRAND hálózati állószekrény 19' </t>
    </r>
    <r>
      <rPr>
        <b/>
        <u val="single"/>
        <sz val="10"/>
        <color indexed="8"/>
        <rFont val="Times New Roman"/>
        <family val="1"/>
      </rPr>
      <t>33U</t>
    </r>
    <r>
      <rPr>
        <sz val="10"/>
        <color indexed="8"/>
        <rFont val="Times New Roman"/>
        <family val="1"/>
      </rPr>
      <t xml:space="preserve"> MAG: 1626 SZÉL: 800 MÉLY: 800 szürke üvegajtós MAX: 400 kg készreszerelt Linkeo, </t>
    </r>
    <r>
      <rPr>
        <b/>
        <u val="single"/>
        <sz val="10"/>
        <color indexed="8"/>
        <rFont val="Times New Roman"/>
        <family val="1"/>
      </rPr>
      <t>2 em szobaassszonyba</t>
    </r>
  </si>
  <si>
    <r>
      <t xml:space="preserve">646323 LEGRAND hálózati/szerver állószekrény 19' </t>
    </r>
    <r>
      <rPr>
        <b/>
        <u val="single"/>
        <sz val="10"/>
        <color indexed="8"/>
        <rFont val="Times New Roman"/>
        <family val="1"/>
      </rPr>
      <t>42U</t>
    </r>
    <r>
      <rPr>
        <sz val="10"/>
        <color indexed="8"/>
        <rFont val="Times New Roman"/>
        <family val="1"/>
      </rPr>
      <t xml:space="preserve"> MAG: 2026 SZÉL: 800 MÉLY: 1000 szürke üvegajtós MAX: 400 kg készreszerelt Linkeo, </t>
    </r>
    <r>
      <rPr>
        <b/>
        <u val="single"/>
        <sz val="10"/>
        <color indexed="8"/>
        <rFont val="Times New Roman"/>
        <family val="1"/>
      </rPr>
      <t>a szerverbe</t>
    </r>
  </si>
  <si>
    <t>Qf 50x4x0,4-es telefon törzskábel a BD1 és FD2 és FD3 rendező között</t>
  </si>
  <si>
    <t>10.2</t>
  </si>
  <si>
    <t>blank üres panel 1 U</t>
  </si>
  <si>
    <t>Qf 5x4x0,6-es telefon törzskábel a Szolgáltató és Tel.kp között, kültéri</t>
  </si>
  <si>
    <t>LEGRAND KEOR LINE RT 5000 VA 8 perc BEM: C20 KIM: 8xC13+1xC19 USB + RS232 SNMP szlot vonali interaktív szünetmentes torony/rack (UPS)</t>
  </si>
  <si>
    <t xml:space="preserve"> IP kamerákhoz nem kell végpont, de CatA csatlakozóra kell végződtetni a kábelt</t>
  </si>
  <si>
    <t>analóg készülék, LCD kijelzős, memóriával rendelkező, fehér készülék</t>
  </si>
  <si>
    <t>digitális irodai készülék (fehér, LCD, memóriával)</t>
  </si>
  <si>
    <t>32616 LEGRAND patch kábel optika OM3 (PC) multimódusú LC/LC duplex 50/125 um LSZH (LSOH) lila 2 méter (4 db a LINK és 2 db az L3-hoz kapcsolódás)</t>
  </si>
  <si>
    <t>3</t>
  </si>
  <si>
    <t>3.11</t>
  </si>
  <si>
    <t>3.12</t>
  </si>
  <si>
    <t>3.13</t>
  </si>
  <si>
    <t>11</t>
  </si>
  <si>
    <t>11.1</t>
  </si>
  <si>
    <t>11.2</t>
  </si>
  <si>
    <t>11.3</t>
  </si>
  <si>
    <t>11.4</t>
  </si>
  <si>
    <t>11.5</t>
  </si>
  <si>
    <t>12</t>
  </si>
  <si>
    <t>12.1</t>
  </si>
  <si>
    <t>12.2</t>
  </si>
  <si>
    <t>Video figyelő munkaállomás (Core i7, 1 TB HDD, 8 GB MB RAM, szükséges kiegészítőkkel, Win 8 vagy 10 op.rendszer) a Recepcióra</t>
  </si>
  <si>
    <t>24" ipari, lapos, monitor portára, megfigyelő számítógéphez</t>
  </si>
  <si>
    <t>Installálás beállítás az igényeknek megfelelően, oktatás, megval. Dokumentáció</t>
  </si>
  <si>
    <r>
      <t xml:space="preserve">Hikvision DS-2CD2542FWD-IS –4 MP WDR fix IP mini IR dómkamera ÜLTÉRRE AZ OSZLOPOKHOZ </t>
    </r>
    <r>
      <rPr>
        <b/>
        <u val="single"/>
        <sz val="10"/>
        <rFont val="Times New Roman"/>
        <family val="1"/>
      </rPr>
      <t>Az épületen körbe kültérre</t>
    </r>
  </si>
  <si>
    <r>
      <t xml:space="preserve">Hikvision DS-2CD63C2F-IVS 12 MP 360° vandálbiztos IR Smart IP panorámakamera; – </t>
    </r>
    <r>
      <rPr>
        <b/>
        <u val="single"/>
        <sz val="10"/>
        <rFont val="Times New Roman"/>
        <family val="1"/>
      </rPr>
      <t>Lobbyba</t>
    </r>
    <r>
      <rPr>
        <sz val="10"/>
        <rFont val="Times New Roman"/>
        <family val="1"/>
      </rPr>
      <t xml:space="preserve"> - 360 fokos</t>
    </r>
  </si>
  <si>
    <r>
      <t xml:space="preserve">Hikvision DS-2CD2942F-IWS, 4 MP mini IR IP panorámakamera 186° látószöggel; </t>
    </r>
    <r>
      <rPr>
        <b/>
        <u val="single"/>
        <sz val="10"/>
        <rFont val="Times New Roman"/>
        <family val="1"/>
      </rPr>
      <t>folyosókra</t>
    </r>
  </si>
  <si>
    <r>
      <t xml:space="preserve">DS-2CD2532F-I (2.8mm) 3 MP fix IR IP mini dómkamera </t>
    </r>
    <r>
      <rPr>
        <b/>
        <u val="single"/>
        <sz val="10"/>
        <rFont val="Times New Roman"/>
        <family val="1"/>
      </rPr>
      <t>egyéb beltéri helyekre</t>
    </r>
  </si>
  <si>
    <t>TV készülékek</t>
  </si>
  <si>
    <t>AUDIOVIZUÁLIS RENDSZEREK</t>
  </si>
  <si>
    <t>1. Épülethangosítási rendszer</t>
  </si>
  <si>
    <t>Típus</t>
  </si>
  <si>
    <t>Core 110f</t>
  </si>
  <si>
    <t>SPA4-100</t>
  </si>
  <si>
    <t>SPA2-60</t>
  </si>
  <si>
    <t>SPA4-60</t>
  </si>
  <si>
    <t>PS-1600G</t>
  </si>
  <si>
    <t>TSC-7w</t>
  </si>
  <si>
    <t>GigaSwitch 8</t>
  </si>
  <si>
    <t>DN 300Z</t>
  </si>
  <si>
    <t>RKL-12U66PLZ-LOO</t>
  </si>
  <si>
    <t>PE-304</t>
  </si>
  <si>
    <t>AD-C4T</t>
  </si>
  <si>
    <t>AD-C81Tw</t>
  </si>
  <si>
    <t>AD-S6T</t>
  </si>
  <si>
    <t>FAV-01</t>
  </si>
  <si>
    <t>FAV-02..03</t>
  </si>
  <si>
    <t>1.16</t>
  </si>
  <si>
    <t>H05VV-f 2x1,0</t>
  </si>
  <si>
    <t>1.17</t>
  </si>
  <si>
    <t>LIYCY 2x0.75</t>
  </si>
  <si>
    <t>1.18</t>
  </si>
  <si>
    <t>FTP Cat5e</t>
  </si>
  <si>
    <t>1.19</t>
  </si>
  <si>
    <t>Perifériák szerelése</t>
  </si>
  <si>
    <t>1.20</t>
  </si>
  <si>
    <t>1.21</t>
  </si>
  <si>
    <t>1.22</t>
  </si>
  <si>
    <t>Rendszerbeüzemelés, tesztelés, bemérés, próbaüzem</t>
  </si>
  <si>
    <t>1.23</t>
  </si>
  <si>
    <t>Egyedi felhasználói felület programozása</t>
  </si>
  <si>
    <t>1.24</t>
  </si>
  <si>
    <t>1. Épülethangosítási rendszer nettó összesen:</t>
  </si>
  <si>
    <t>2. Konferenciaterem AV rendszere</t>
  </si>
  <si>
    <t>Hangosítási rendszer</t>
  </si>
  <si>
    <t>iPad</t>
  </si>
  <si>
    <t>SS-CDR200</t>
  </si>
  <si>
    <t>MX418S/ST800</t>
  </si>
  <si>
    <t>ew 335 G3-A-X</t>
  </si>
  <si>
    <t>PP2</t>
  </si>
  <si>
    <t>Fantomtáp adapter</t>
  </si>
  <si>
    <t>ew 352 G3-A-X</t>
  </si>
  <si>
    <t>AEROBIX XL</t>
  </si>
  <si>
    <t>AD-S4T</t>
  </si>
  <si>
    <t>RKF-12U54</t>
  </si>
  <si>
    <t>Egyedi</t>
  </si>
  <si>
    <t>Legrand/Neutrik</t>
  </si>
  <si>
    <t>Vizuáltechnika</t>
  </si>
  <si>
    <t>P502H</t>
  </si>
  <si>
    <t>CHIEF</t>
  </si>
  <si>
    <t>INLINE-Motor Strato, 16:9</t>
  </si>
  <si>
    <t>Konzol vetítővászon mennyezetre történő rögzítéséhez</t>
  </si>
  <si>
    <t>98LS95A</t>
  </si>
  <si>
    <t>PSMH2482</t>
  </si>
  <si>
    <t>Fali konzol 98" LCD kijelzőhöz</t>
  </si>
  <si>
    <t>65SE3KB</t>
  </si>
  <si>
    <t>Talpas állvány 65" kijelző részére</t>
  </si>
  <si>
    <t>Tároló konténer 65" megjelenítő és konzol részére</t>
  </si>
  <si>
    <t>Monoblox32</t>
  </si>
  <si>
    <t>M403H</t>
  </si>
  <si>
    <t>funMaster II</t>
  </si>
  <si>
    <t>VAEXHDMI40IRS</t>
  </si>
  <si>
    <t>2.34</t>
  </si>
  <si>
    <t>DN 500BD</t>
  </si>
  <si>
    <t>2.35</t>
  </si>
  <si>
    <t>2.36</t>
  </si>
  <si>
    <t>2.37</t>
  </si>
  <si>
    <t>2.38</t>
  </si>
  <si>
    <t>2.39</t>
  </si>
  <si>
    <t>2.40</t>
  </si>
  <si>
    <t>2.41</t>
  </si>
  <si>
    <t>2.42</t>
  </si>
  <si>
    <t>2.43</t>
  </si>
  <si>
    <t>2.44</t>
  </si>
  <si>
    <t>2. Konferenciaterem AV rendszere nettó összesen:</t>
  </si>
  <si>
    <t>3. Digital Signage rendszer</t>
  </si>
  <si>
    <t>43SM5KB/HD223</t>
  </si>
  <si>
    <t>MSA1U/FHB3034</t>
  </si>
  <si>
    <t>Lenovo</t>
  </si>
  <si>
    <t>3. Digital Signage rendszer nettó összesen:</t>
  </si>
  <si>
    <t>4. Akadálymentesítés</t>
  </si>
  <si>
    <t>Recepció, Bár</t>
  </si>
  <si>
    <t>CLD1AC-CD</t>
  </si>
  <si>
    <t>Pultba épített induktív hurok</t>
  </si>
  <si>
    <t>Előadóterem</t>
  </si>
  <si>
    <t>ILD300</t>
  </si>
  <si>
    <t>MT 2x1</t>
  </si>
  <si>
    <t>4. Akadálymentesítés nettó összesen:</t>
  </si>
  <si>
    <t>5. Kivitelezés, tervezés, egyéb</t>
  </si>
  <si>
    <t>5. Kivitelezés, tervezés, egyéb nettó összesen:</t>
  </si>
  <si>
    <t>AUDIOVIZUÁLIS RENDSZEREK NETTÓ MINDÖSSZESEN:</t>
  </si>
  <si>
    <r>
      <t>Épülethangosítási rendszer központi vezérlő processzor</t>
    </r>
    <r>
      <rPr>
        <sz val="10"/>
        <rFont val="Times New Roman"/>
        <family val="1"/>
      </rPr>
      <t xml:space="preserve">
 - 8 analóg bemeneti és 8 analóg kimeneti csatoran kapacitás helyi szinten;
 - további rugalmasan konfigurálható 8 analóg mik/vonal be- és/vagy vonal kimeneti csatornakapacitás;
 - további 128 be- és 128 kimeneti csatorna kezelése rendszer szitnten;
  - Nagy kapacitású digitális jelprocesszor, jelátviteli egység és rendszervezérlő/monitorozó a teljes épülethangosítási rendszerhez;
 - Legalább 130 óra (24 bit, 48kHz) hanganyag tárolása és egyidőben maximum 4 sávon történő lejátszása, akár LAN/WAN-on keresztül streamelve;
 - LAN/RS-232C interface
 - vezérlő és egyedi felhasználói felület készítő szoftverrel
 - további paraméterek ld. a műleírás szövegeben;
- POTS telefon interfész;
- 8x VoIP Softphone.</t>
    </r>
  </si>
  <si>
    <r>
      <t>Installációs erősítő</t>
    </r>
    <r>
      <rPr>
        <sz val="10"/>
        <rFont val="Times New Roman"/>
        <family val="1"/>
      </rPr>
      <t xml:space="preserve">
 - Teljesítmény: 4x100W/8ohm; 12x350W/100V(70V);
 - SN (20 Hz-20 kHz): 100dB;
 - Frekvenciamenet (+-0,1dB): 20Hz - 20kHz;
 - Bemeneti érzékenység @ 8 ohms: 1.23V (+4 dBu);
 - Nettó tömeg: 2,5Kg.</t>
    </r>
  </si>
  <si>
    <r>
      <t>Installációs erősítő</t>
    </r>
    <r>
      <rPr>
        <sz val="10"/>
        <rFont val="Times New Roman"/>
        <family val="1"/>
      </rPr>
      <t xml:space="preserve">
 - Teljesítmény: 2x60W/8ohm; 1x250W/100V(70V);
 - SN (20 Hz-20 kHz): 100dB;
 - Frekvenciamenet (+-0,1dB): 20Hz - 20kHz;
 - Bemeneti érzékenység @ 8 ohms: 1.23V (+4 dBu);
 - Nettó tömeg: 1,1Kg.</t>
    </r>
  </si>
  <si>
    <r>
      <t>Installációs erősítő</t>
    </r>
    <r>
      <rPr>
        <sz val="10"/>
        <rFont val="Times New Roman"/>
        <family val="1"/>
      </rPr>
      <t xml:space="preserve">
 - Teljesítmény: 4x60W/8ohm; 2x250W/100V(70V);
 - SN (20 Hz-20 kHz): 100dB;
 - Frekvenciamenet (+-0,1dB): 20Hz - 20kHz;
 - Bemeneti érzékenység @ 8 ohms: 1.23V (+4 dBu);
 - Nettó tömeg: 1,1Kg.</t>
    </r>
  </si>
  <si>
    <r>
      <t>Programozható digitális bemondómikrofon pult, gégenyakas mikrofonnal</t>
    </r>
    <r>
      <rPr>
        <sz val="10"/>
        <rFont val="Times New Roman"/>
        <family val="1"/>
      </rPr>
      <t xml:space="preserve">
 - Redundáns Q-LAN csatlakotással;
 - 16 nyomógomb, 4 programozható funkciógomb;
 - 240x64 monokróm LCD kijelző, POE táplálás.</t>
    </r>
  </si>
  <si>
    <r>
      <t>7"-os színes, kapacitív érintőkijelző, AV rendszer vezérléséhez</t>
    </r>
    <r>
      <rPr>
        <sz val="10"/>
        <rFont val="Times New Roman"/>
        <family val="1"/>
      </rPr>
      <t xml:space="preserve">
</t>
    </r>
    <r>
      <rPr>
        <i/>
        <sz val="10"/>
        <rFont val="Times New Roman"/>
        <family val="1"/>
      </rPr>
      <t xml:space="preserve">(Étterem, fitness)
</t>
    </r>
    <r>
      <rPr>
        <sz val="10"/>
        <rFont val="Times New Roman"/>
        <family val="1"/>
      </rPr>
      <t>Audiovizuális rendszer vezérléséhez (hangerő, forrás választás, …)
 - Q-LAN csatlakozással;
 - 800x480 pixel felbontás;
 - POE táplálás.</t>
    </r>
  </si>
  <si>
    <r>
      <t>Switch digitális audio hálózat részére</t>
    </r>
    <r>
      <rPr>
        <sz val="10"/>
        <rFont val="Times New Roman"/>
        <family val="1"/>
      </rPr>
      <t xml:space="preserve">
 - Professzionális menedzselhető switch;
 - 8db 10/100/1000 Mbps port (RJ45 csatlakozók);
 - Visszajelző LED (üzemmód, csoport szín, Link állapot, PoE állapot, sebesség, táp, stb. kijelzéséhez);
 - AV technológiára optimalizált (pl. Yamaha), alacsony jitter;
 - Intuitív webes felület a switch programozásához és menedzseléséhez.</t>
    </r>
  </si>
  <si>
    <r>
      <t>Professzionális zenei bejátszó</t>
    </r>
    <r>
      <rPr>
        <sz val="10"/>
        <rFont val="Times New Roman"/>
        <family val="1"/>
      </rPr>
      <t xml:space="preserve">
 - 19" CD lejátszó, MP3, SD, SDHC, USB, Bluetooth vevő, AM/FM tuner;
 - Eltávolítható USB meghajtók és HDD-k, valamint SD/SDHC kártyák támogatása;
 - Vezeték nélküli audio lejátszás Bluetooth kapcsolaton keresztül;
 - CD-DA, MP3, WAV és AAC lejátszás;
 - 3,5mm Aux bemenet egyéb készülékek csatlakoztatásához;
 - AM/FM tuner különálló kimenettel, multi-room felhasználáshoz;
 - Aszimmetrikus RCA kimenet;
 - Kompakt IR távvezérlővel;
 - 1RU kialakítás eltávolítható rack fülekkel;
 - Eltávolítható tápcsatlakozó.</t>
    </r>
  </si>
  <si>
    <r>
      <t>Rack szekrény erősítők részére</t>
    </r>
    <r>
      <rPr>
        <sz val="10"/>
        <rFont val="Times New Roman"/>
        <family val="1"/>
      </rPr>
      <t xml:space="preserve">
 - 12U magas 19" széles fém rack szekrény;
 - Zárható ajtóval;
 - Erősítő és hangközpont részére;
 - 10% tartalék hely bővítés céljára;
 - Kiegészítő szerelvényekkel, kompletten.</t>
    </r>
  </si>
  <si>
    <r>
      <t>Kétutas függesztett hangsugárzó</t>
    </r>
    <r>
      <rPr>
        <sz val="10"/>
        <rFont val="Times New Roman"/>
        <family val="1"/>
      </rPr>
      <t xml:space="preserve">
 - Teljesítmény: 30W/45W/100V;
 - Frekvenciamenet: 70 Hz - 20.000 Hz; 
 - Érzékenység: 91dB;
 - Méret (Átm x Hossz): 186x251 mm.</t>
    </r>
  </si>
  <si>
    <r>
      <t>Zenei minőségű mennyezethangsugárzó</t>
    </r>
    <r>
      <rPr>
        <sz val="10"/>
        <rFont val="Times New Roman"/>
        <family val="1"/>
      </rPr>
      <t xml:space="preserve">
 - 2-utas álmennyezeti hangsugárzó;
 - Teljesítmény: 30W/15W/7,5W/100V 30W/16ohm;
 - Frekvenciamenet: 70 Hz - 20.000 Hz; 
 - Érzékenység: 87dB;
 - Méret (beépítési/külső): 245/280 mm.</t>
    </r>
  </si>
  <si>
    <r>
      <t>Süllyeszthetősubwoofer</t>
    </r>
    <r>
      <rPr>
        <sz val="10"/>
        <rFont val="Times New Roman"/>
        <family val="1"/>
      </rPr>
      <t xml:space="preserve">
 - Álmennyezetbe süllyeszthető mélyhangsugárzó;
 - Teljesítmény: 100W/200W/8Ohm, 60W/100V;
 - Frekvenciamenet: 39 Hz - 184 Hz;
 - beépített szűrő (Xover);
 - Érzékenység: 92dB;
 - Méret (beépítési/külső): 291/321 mm.</t>
    </r>
  </si>
  <si>
    <t>Installálás</t>
  </si>
  <si>
    <t>Alkalmazói programok</t>
  </si>
  <si>
    <t>HostWare netRES  Online disztribúció licenc</t>
  </si>
  <si>
    <t>Szoftver installálás</t>
  </si>
  <si>
    <t>Kiszállási díj</t>
  </si>
  <si>
    <t>számítógépek</t>
  </si>
  <si>
    <t>2.12</t>
  </si>
  <si>
    <t>2.13</t>
  </si>
  <si>
    <t>2.14</t>
  </si>
  <si>
    <t>2.15</t>
  </si>
  <si>
    <t>2.16</t>
  </si>
  <si>
    <t>2.17</t>
  </si>
  <si>
    <t>2.18</t>
  </si>
  <si>
    <t>2.19</t>
  </si>
  <si>
    <t>2.20</t>
  </si>
  <si>
    <t>2.21</t>
  </si>
  <si>
    <t>2.22</t>
  </si>
  <si>
    <t>2.23</t>
  </si>
  <si>
    <t>2.24</t>
  </si>
  <si>
    <t>2.25</t>
  </si>
  <si>
    <t>2.26</t>
  </si>
  <si>
    <t>2.27</t>
  </si>
  <si>
    <t>2.28</t>
  </si>
  <si>
    <t>2.29</t>
  </si>
  <si>
    <t>2.30</t>
  </si>
  <si>
    <t>2.31</t>
  </si>
  <si>
    <t>2.32</t>
  </si>
  <si>
    <t>2.33</t>
  </si>
  <si>
    <t xml:space="preserve">Kiss Gábor </t>
  </si>
  <si>
    <t>Ssz.</t>
  </si>
  <si>
    <t xml:space="preserve">Megnevezés </t>
  </si>
  <si>
    <t>Menny</t>
  </si>
  <si>
    <t>Anyag</t>
  </si>
  <si>
    <t>Díj</t>
  </si>
  <si>
    <t>ssz</t>
  </si>
  <si>
    <t>Mérések</t>
  </si>
  <si>
    <t>Hálózat bemérés, jegyzőkönyv</t>
  </si>
  <si>
    <t>Rendszerek</t>
  </si>
  <si>
    <t>UTP kábel kifejtés rendezőben</t>
  </si>
  <si>
    <t>UTP patch kábel 1 m</t>
  </si>
  <si>
    <t>UTP lengő kábel 3 m</t>
  </si>
  <si>
    <t>UTP kábel, patch kábelek, szerelés</t>
  </si>
  <si>
    <t>Aktív eszközök</t>
  </si>
  <si>
    <t>Összesen</t>
  </si>
  <si>
    <t>Anyag e.ár</t>
  </si>
  <si>
    <t>Díj e.ár</t>
  </si>
  <si>
    <t>Nettó vállalási ár:</t>
  </si>
  <si>
    <t>Csövezés</t>
  </si>
  <si>
    <t>Megnevezés</t>
  </si>
  <si>
    <t>Video figyelő rendszer</t>
  </si>
  <si>
    <t>telepítés, üzembehelyezés, dokumentálás</t>
  </si>
  <si>
    <t>Anyag eár</t>
  </si>
  <si>
    <t>Díj eár</t>
  </si>
  <si>
    <t xml:space="preserve">Anyag </t>
  </si>
  <si>
    <t xml:space="preserve">Díj </t>
  </si>
  <si>
    <t>Menny.</t>
  </si>
  <si>
    <t>Informatika, telefon rendszer</t>
  </si>
  <si>
    <t xml:space="preserve">Anyag  </t>
  </si>
  <si>
    <t xml:space="preserve">Díj  </t>
  </si>
  <si>
    <t>UTP patch kábel 2 m</t>
  </si>
  <si>
    <t>Rendező szekrények</t>
  </si>
  <si>
    <t>Szünetmentes áramforrások</t>
  </si>
  <si>
    <t>Rendszerintegráció</t>
  </si>
  <si>
    <t>Dokumentáció, üzembe helyezés, installáció</t>
  </si>
  <si>
    <t>Videó megfigyelő rendszer</t>
  </si>
  <si>
    <t>Csatlakozók, toldók, felszerelő kitek, konzolok, egyéb rezsianyagok</t>
  </si>
  <si>
    <t>Oktatás</t>
  </si>
  <si>
    <t xml:space="preserve"> </t>
  </si>
  <si>
    <t>Optikai kábel végződtetés SC multi modosú csatlakozóra</t>
  </si>
  <si>
    <t>Behatolásjelző rendszer</t>
  </si>
  <si>
    <t>Ssz</t>
  </si>
  <si>
    <t>6x0.22+S árnyékolt vagyonvédelmi vezeték</t>
  </si>
  <si>
    <t>Szerelési segédanyagok</t>
  </si>
  <si>
    <t>Beléptető rendszer</t>
  </si>
  <si>
    <t>Alépítmény</t>
  </si>
  <si>
    <t>Az eredeti állapot helyre állítása pl. aszfalt, járda, vagy fal áttörése esetén.</t>
  </si>
  <si>
    <t>ÁFA</t>
  </si>
  <si>
    <t>Bruttó vállalási ár</t>
  </si>
  <si>
    <t>DSC kültéri hangjelző</t>
  </si>
  <si>
    <t>Szerver</t>
  </si>
  <si>
    <t>Kamerák</t>
  </si>
  <si>
    <t>1.1</t>
  </si>
  <si>
    <t>2</t>
  </si>
  <si>
    <t>2.2</t>
  </si>
  <si>
    <t>2.3</t>
  </si>
  <si>
    <t>7</t>
  </si>
  <si>
    <t>7.1</t>
  </si>
  <si>
    <t>7.2</t>
  </si>
  <si>
    <t>Árazatlan Költségvetési főösszesítő (HUF)</t>
  </si>
  <si>
    <t>Megrendelő:</t>
  </si>
  <si>
    <t xml:space="preserve">Munka megnezése :          </t>
  </si>
  <si>
    <t xml:space="preserve">Készült:                                                                      </t>
  </si>
  <si>
    <t>Készítette:</t>
  </si>
  <si>
    <t>Csövezés (gyengeáram)</t>
  </si>
  <si>
    <t>Aláírás</t>
  </si>
  <si>
    <t>1</t>
  </si>
  <si>
    <t>1.2</t>
  </si>
  <si>
    <t>1.3</t>
  </si>
  <si>
    <t>1.4</t>
  </si>
  <si>
    <t>1.5</t>
  </si>
  <si>
    <t>1.6</t>
  </si>
  <si>
    <t>1.7</t>
  </si>
  <si>
    <t>1.8</t>
  </si>
  <si>
    <t>2.1</t>
  </si>
  <si>
    <t>3.1</t>
  </si>
  <si>
    <t>3.2</t>
  </si>
  <si>
    <t>3.3</t>
  </si>
  <si>
    <t>3.4</t>
  </si>
  <si>
    <t>1.9</t>
  </si>
  <si>
    <t>1.10</t>
  </si>
  <si>
    <t>4.4</t>
  </si>
  <si>
    <t>Ubiquiti UniFi UAP-LR (nagy hatótávú, 802.11b/g/n 300Mbps), N2574 beltéri Access Point</t>
  </si>
  <si>
    <t>DSC PK5500 LCD kezelő kijelző billentyűzet</t>
  </si>
  <si>
    <t>DSC PC-5108 V2.0 8 zónás bővítő modul szabotázsvédett, zárható fémdobozban, tápegységgel, akkumulátorral</t>
  </si>
  <si>
    <t>Cat5 UTP vezeték</t>
  </si>
  <si>
    <t>3x1,5 MT vezeték</t>
  </si>
  <si>
    <t>Rendszerprogramozás, üzembe helyezés, távfelügyeleti csatlakoztatás, oktatás, megvalósulás</t>
  </si>
  <si>
    <t>1.11</t>
  </si>
  <si>
    <t>1.12</t>
  </si>
  <si>
    <t>1.13</t>
  </si>
  <si>
    <t>Megj: A 230V betápot az erősáramú, az UTP és PoE végpontok kiépítését
 az informatikai költségvetés tartalmazza!</t>
  </si>
  <si>
    <r>
      <t xml:space="preserve">Szobákba 71 cm-es, 28"-os Samsung led hotel televíziók (beépített settop boxal), hotel TV funkciókkal,  a gyártó által kialakított kommunikációs csatlakozóval, </t>
    </r>
    <r>
      <rPr>
        <b/>
        <u val="single"/>
        <sz val="10"/>
        <rFont val="Times New Roman"/>
        <family val="1"/>
      </rPr>
      <t xml:space="preserve">HG28EE690 Samsung interaktív FHD led smart </t>
    </r>
    <r>
      <rPr>
        <sz val="10"/>
        <rFont val="Times New Roman"/>
        <family val="1"/>
      </rPr>
      <t>widget-es hotel televízió szabad internet keresővel</t>
    </r>
  </si>
  <si>
    <t>Hotel nyilvántartó sw modulok illesztése Front Office rendszerhez</t>
  </si>
  <si>
    <t xml:space="preserve">A Modern Városok Program” keretében megvalósuló „Pangea Ökocentrum” (Sóstói Többfunkciós Oktatási Központ) </t>
  </si>
  <si>
    <t>Nyíregyháza-Sóstófürdő, Állatpark, Blaha Lujza stny.  Hrsz: 15010/5.</t>
  </si>
  <si>
    <t xml:space="preserve">GYENGEÁRAM  és TŰZJELZŐ RENDSZER </t>
  </si>
  <si>
    <t>Nyíregyháza Megyei Jogú Város Önkormányzata</t>
  </si>
  <si>
    <t>4400 Nyíregyháza, Kossuth tér 1. sz.</t>
  </si>
  <si>
    <t>2017.02.hó</t>
  </si>
  <si>
    <t>Front Office</t>
  </si>
  <si>
    <t>Tűzjelző rendszer  és HFR</t>
  </si>
  <si>
    <r>
      <t xml:space="preserve">Analóg telefonközpont, min. 16 db digitális és 80 db analóg mellék, 4 analóg fővonal, 4 db ISDN 2 kezelése,  alközponthoz csatlakozó mobilkijáró szükséges, </t>
    </r>
    <r>
      <rPr>
        <b/>
        <u val="single"/>
        <sz val="10"/>
        <rFont val="Times New Roman"/>
        <family val="1"/>
      </rPr>
      <t>tarifaszámláló szoftfverrel(együttműködik a Hostware-el)</t>
    </r>
    <r>
      <rPr>
        <sz val="10"/>
        <rFont val="Times New Roman"/>
        <family val="1"/>
      </rPr>
      <t>, Pl, KX-TDE100CE IP bővítő kártyákkal</t>
    </r>
  </si>
  <si>
    <t>MÜI16</t>
  </si>
  <si>
    <t>HostWare FRO  Szállodai front office programcsomag</t>
  </si>
  <si>
    <t xml:space="preserve">HostWare FRO/tel Front office - telefon kapcsolat opció </t>
  </si>
  <si>
    <t xml:space="preserve">HostWare FRO/hat  Front office - hotel aktív televízió opció </t>
  </si>
  <si>
    <t xml:space="preserve">HostWare FRO/mag  Front office - kártyás zárrendszer kapcsolat opció </t>
  </si>
  <si>
    <t>HostWare VEN Vendéglátás programcsomag</t>
  </si>
  <si>
    <t>HostWare VEN/lic Vendéglátás - pénztárgépenkénti licenc</t>
  </si>
  <si>
    <t>HostWare VEN/kar vendéglátás - kártyás azonosítás opció</t>
  </si>
  <si>
    <t>HostWare VEN/kal Vendéglátás - kalkuláció opció</t>
  </si>
  <si>
    <t>HostWare VEN/aru  Vendéglátás - áruforgalom kapcsolat opció</t>
  </si>
  <si>
    <t>HostWare VEN/fro Vendéglátás - front office kapcsolat opció</t>
  </si>
  <si>
    <t>HostWare VEN/fok Vendéglátás - főkönyv kapcsolat opció</t>
  </si>
  <si>
    <t>HostWare ARU Áruforgalom programcsomag</t>
  </si>
  <si>
    <t>HostWare REN Rendezvény nyilvántartás programcsomag</t>
  </si>
  <si>
    <t>HostWare REN/ven Rendezvény - vendéglátás kapcsolat opció</t>
  </si>
  <si>
    <t>HostWare REN/fro Rendezvény - front office kapcsolat opció</t>
  </si>
  <si>
    <t>HostWare REN/sta Rendezvény - statisztika opció</t>
  </si>
  <si>
    <t>HostWare CRM CRM programcsomag</t>
  </si>
  <si>
    <t>HostWare FOK Főkönyvi könyvelés programcsomag</t>
  </si>
  <si>
    <t>HostWare FOK/vev  Főkönyvi könyvelés - vevői folyószámla opció</t>
  </si>
  <si>
    <t>HostWare FOK/elo Főkönyvi könyvelés - külföldi előleg kezelés</t>
  </si>
  <si>
    <t xml:space="preserve">HostWare FOK/sza Főkönyvi könyvelés - szállítói folyószámla opció </t>
  </si>
  <si>
    <t xml:space="preserve">HostWare FOK/pén Főkönyvi könyvelés - házipénztár opció </t>
  </si>
  <si>
    <t xml:space="preserve">HostWare FOK/kim Főkönyvi könyvelés - kimenőszámla opció </t>
  </si>
  <si>
    <t xml:space="preserve">HostWare FOK/lik  Főkönyvi könyvelés - likvidáció opció </t>
  </si>
  <si>
    <t xml:space="preserve">HostWare TAR Tárgyi eszköz nyilvántartás programcsomag </t>
  </si>
  <si>
    <t>HostWare ANY Anyag nyilvántartás programcsomag</t>
  </si>
  <si>
    <t>755262-B21 HPE ProLiant DL360 Gen9 E5-2630v3 2.4GHz 8-core 1P 16GB-R P440ar 500W PS Base SAS Server, 2x1 TB HDD Linux Ubuntu Server vagy Microsoft Windows 2003/2008 Server operációs rendsz Hálózati kártya 1 Gbps DVD meghajtó (telepítésekhez)</t>
  </si>
  <si>
    <t>HP Irodai számítógép Intel Core i3 4 Gbyte RAM 500 GB HDD, Integrált VGA+LAN csatoló Intel TFT monitor 19"Optikai meghajtó billentyűzet, optikai egér Windows 8.1</t>
  </si>
  <si>
    <t>HP Irodai számítógép Intel Core i3 4 Gbyte RAM 500 GB HDD, Integrált VGA+LAN csatoló Intel TFT monitor 19"Optikai meghajtó billentyűzet, optikai egér Windows 8.1. 4 laser nyomtató. NAV engedéylezett pénztárgép</t>
  </si>
  <si>
    <t>HP ZBook 15 G3 T7V37ES 15.6" FHD CI7/6700HQ-2.6GHz 8GB 500GB SSHD (+8GB cache) DVDRW AMD FirePro W5170M FreeDOS hordozható munkaállomás / Workstation</t>
  </si>
  <si>
    <t>Samsung őnyomtató + Printer szerverPapírméret 80/80, 42 sor/sec</t>
  </si>
  <si>
    <t>HP LaserJet Pro M125a (CZ172A) Nyomtató</t>
  </si>
  <si>
    <t>Anyag ö</t>
  </si>
  <si>
    <t>Díj  ö</t>
  </si>
  <si>
    <t>2.4</t>
  </si>
  <si>
    <t>2.5</t>
  </si>
  <si>
    <t>2.6</t>
  </si>
  <si>
    <t>2.7</t>
  </si>
  <si>
    <t>2.8</t>
  </si>
  <si>
    <t>2.9</t>
  </si>
  <si>
    <t>2.10</t>
  </si>
  <si>
    <t>Gyengeáram Csövezés</t>
  </si>
  <si>
    <t>MÜ III 16, vékonyfalú cső, hajlékony szigetelő védőcső, kemény PVC-ből gyenge mechanikai igénybevételre, szerelt falba, vagy falhoronyba süllyesztetten szerelve elágazó és szerelvénydobozokkal, Ø 23 mm</t>
  </si>
  <si>
    <t>MÜ III 23, vékonyfalú cső, hajlékony szigetelő védőcső, kemény PVC-ből gyenge mechanikai igénybevételre, szerelt falba, vagy falhoronyba süllyesztetten szerelve elágazó és szerelvénydobozokkal, Ø 23 mm</t>
  </si>
  <si>
    <t>MÜ III 36, vékonyfalú cső, hajlékony szigetelő védőcső, kemény PVC-ből gyenge mechanikai igénybevételre, szerelt falba, vagy falhoronyba süllyesztetten szerelve elágazó és szerelvénydobozokkal, Ø 36 mm</t>
  </si>
  <si>
    <t>Mű I. 16  szigetelő védőcső, kemény, sima PVC-ből,Ø 16 mm , falon kívüli szereléshez</t>
  </si>
  <si>
    <t>Mű I. 21  szigetelő védőcső, kemény, sima PVC-ből,Ø 21 mm , falon kívüli szereléshez, bilincsekkel, kötődobozokkal</t>
  </si>
  <si>
    <t>Védőcső elhelyezése földárokban széthordással, karmanytús toldásokkal,  PVC cső átm 40 mm ,  -0,8 m mélységben</t>
  </si>
  <si>
    <t>Kábelárok ásás, a határvonalak kijelölésével, földkitermeléssel, visszatöltéssel, döngöléssel -0,8 m mélységben, 0.4 m árokszélességben</t>
  </si>
  <si>
    <t>Meglévő akna és csőátvezetések felderítése</t>
  </si>
  <si>
    <t xml:space="preserve">Szabványos fali áttörés és beállás épületbe, megfelelő mélységbe leállás (80 cm) - a megfelelő mennyiségú csővel </t>
  </si>
  <si>
    <t>Optikai hálózat</t>
  </si>
  <si>
    <t>MT 3x1,5 vezeték</t>
  </si>
  <si>
    <t>Western Digital 4TB 3,5'' Desktop 5400rpm, 64 MB puffer, SATA-600 - Purple</t>
  </si>
  <si>
    <t>3.5</t>
  </si>
  <si>
    <t>3.6</t>
  </si>
  <si>
    <t>Optikai csillapítás mérés</t>
  </si>
  <si>
    <t>Egyéb</t>
  </si>
  <si>
    <t>DSC LC-104PI+MW passzív infravörös+mikro mozgásérzékelő, LC-MBS infratartóval</t>
  </si>
  <si>
    <t>4</t>
  </si>
  <si>
    <t>4.1</t>
  </si>
  <si>
    <t>4.2</t>
  </si>
  <si>
    <t>4.3</t>
  </si>
  <si>
    <t>4.5</t>
  </si>
  <si>
    <t>5.1</t>
  </si>
  <si>
    <t>5.2</t>
  </si>
  <si>
    <t>5</t>
  </si>
  <si>
    <t>6</t>
  </si>
  <si>
    <t>6.1</t>
  </si>
  <si>
    <t>6.2</t>
  </si>
  <si>
    <t>6.3</t>
  </si>
  <si>
    <t>8</t>
  </si>
  <si>
    <t>8.1</t>
  </si>
  <si>
    <t>9</t>
  </si>
  <si>
    <t>9.1</t>
  </si>
  <si>
    <r>
      <t xml:space="preserve">Cat5 UTP 2xRJ45-ös végpont, szereléssel (sorlókeretbe illeszkedő mechanizmus), fedlappal, </t>
    </r>
    <r>
      <rPr>
        <b/>
        <sz val="10"/>
        <rFont val="Times New Roman"/>
        <family val="1"/>
      </rPr>
      <t xml:space="preserve"> Valena </t>
    </r>
    <r>
      <rPr>
        <sz val="10"/>
        <rFont val="Times New Roman"/>
        <family val="1"/>
      </rPr>
      <t>keret fehér díszítőcsíkkal, fehér</t>
    </r>
  </si>
  <si>
    <t>6.4</t>
  </si>
  <si>
    <t>Mű I. 29  szigetelő védőcső, kemény, sima PVC-ből,Ø 29 mm , falon kívüli szereléshez, bilincsekkel, kötődobozokkal</t>
  </si>
  <si>
    <t>Tipus</t>
  </si>
  <si>
    <t>menny.</t>
  </si>
  <si>
    <t>Anyag eá.</t>
  </si>
  <si>
    <t>Díj eá.</t>
  </si>
  <si>
    <t>Kommunikátor egység átjelzéshez (2xGPRS)</t>
  </si>
  <si>
    <t>Analóg érzékelők</t>
  </si>
  <si>
    <t>MTD533</t>
  </si>
  <si>
    <t>USB 501-1</t>
  </si>
  <si>
    <t>Különleges eszközök</t>
  </si>
  <si>
    <t>PIG</t>
  </si>
  <si>
    <t>Parallelindikátorház</t>
  </si>
  <si>
    <t>LPL BA-UPI</t>
  </si>
  <si>
    <t>LPL parallelindikátor elektronika BA-UPI</t>
  </si>
  <si>
    <t>Analóg kézi jelzésadók</t>
  </si>
  <si>
    <t>MCP535X-1</t>
  </si>
  <si>
    <t>MCP535 címezhető kézi jelzésadó piros, fényvisszaverő grafikai jezéssel ellátva,</t>
  </si>
  <si>
    <t>Modulok</t>
  </si>
  <si>
    <t>BX-IOM</t>
  </si>
  <si>
    <t>BX-IOM be/kimeneti modul 1 bemenet 1 kimenet</t>
  </si>
  <si>
    <t>BX-REL4</t>
  </si>
  <si>
    <t>REL4 4 kim relé modul</t>
  </si>
  <si>
    <t>GEH MOD IP66</t>
  </si>
  <si>
    <t>Modul kártya doboz IP66</t>
  </si>
  <si>
    <t>MM SN PG16</t>
  </si>
  <si>
    <t>tömszelence Pg16-os</t>
  </si>
  <si>
    <t xml:space="preserve">Sziréna  </t>
  </si>
  <si>
    <t>CS200</t>
  </si>
  <si>
    <t>Sziréna CS 200, aljzattal</t>
  </si>
  <si>
    <t xml:space="preserve">Szünetmentes tápegység </t>
  </si>
  <si>
    <t>Kábelek</t>
  </si>
  <si>
    <t xml:space="preserve">JB Y/St/Y 2x0,8 </t>
  </si>
  <si>
    <t>Piros árnyékolt Cu tűzjelzőkábel</t>
  </si>
  <si>
    <t>SR114H 1*2x1.0 E30</t>
  </si>
  <si>
    <t>Halogénm. tűzálló kábel 30 perces tűzállósággal</t>
  </si>
  <si>
    <t>Védőcsövek</t>
  </si>
  <si>
    <t>MÜI21</t>
  </si>
  <si>
    <t>Minősített E30-as bilincs szabadon futó vezérlő vezeték rögzítésére a szabvány előírásai szerint (25 mm-es)</t>
  </si>
  <si>
    <t>Egyéb rezsianyagok</t>
  </si>
  <si>
    <t>Hő és füstelvezetés szerelvényei kábelei</t>
  </si>
  <si>
    <t>SR114H 3*2,5 E90</t>
  </si>
  <si>
    <t>Halogénm. tűzálló kábel 90 perces tűzállósággal (GEZE kp és nyílászáró-vezérlők között), a  megfelelő tűzálló kötődobozokkal</t>
  </si>
  <si>
    <t>SR114H 6x0,8 E90</t>
  </si>
  <si>
    <t>Minősített bilincs szabadon futó vezérlő vezeték rögzítésére a szabvány előírásai szerint (25 mm-es) - HFR kábelek</t>
  </si>
  <si>
    <t>HFR üzembe helyezés, programozás, átadás díja és oktatás, megvalósulási dokumentáció</t>
  </si>
  <si>
    <t>4029 Debrecen, Csapó utca 92.</t>
  </si>
  <si>
    <t>8.2</t>
  </si>
  <si>
    <t>Telefon hálózat</t>
  </si>
  <si>
    <t>Telefon törzskábel végződtetése ISDN patch panelra, Krone rendezőkre</t>
  </si>
  <si>
    <t>Krone rendező, LSA-PLUS modulokkal 50 érpárra</t>
  </si>
  <si>
    <t>Analóg Telefonközpont</t>
  </si>
  <si>
    <t>Digitális, kijelzős rendszerkészülék telefon alközpontokhoz</t>
  </si>
  <si>
    <t>Telefonos lengő kábel 3 m, RJ45-RJ11 telefon készülékekhez</t>
  </si>
  <si>
    <t>F típusú csatlakozó RG6</t>
  </si>
  <si>
    <t>F típusú csatlakozó RG11</t>
  </si>
  <si>
    <t>RG11 koaxkábel acélmaggal</t>
  </si>
  <si>
    <t>RG6 koaxkábel 3szorosan árnyékolt</t>
  </si>
  <si>
    <t>MT3*1,5 kábel</t>
  </si>
  <si>
    <t>Egyéb segédanyag (75 Ohmos lezáró -  6 db, csavar)</t>
  </si>
  <si>
    <t>1.14</t>
  </si>
  <si>
    <t>1.15</t>
  </si>
  <si>
    <t>Anyag egys.ár</t>
  </si>
  <si>
    <t>Díj egys.ár</t>
  </si>
  <si>
    <t>Anyag össz.</t>
  </si>
  <si>
    <t>Díj  össz.</t>
  </si>
  <si>
    <t>9.2</t>
  </si>
  <si>
    <t>9.3</t>
  </si>
  <si>
    <t>9.4</t>
  </si>
  <si>
    <t>10</t>
  </si>
  <si>
    <t>10.1</t>
  </si>
  <si>
    <t>fali konzol kamerákhoz, kötődoboz</t>
  </si>
  <si>
    <t>VFC 0631 3-as osztó</t>
  </si>
  <si>
    <r>
      <t xml:space="preserve">Véglezárós fali szerelvény kis csillapítású (csillagpontos hálózathoz), átl. 1,5 dB, hozzávaló fedlappal, sorolókeretbe építhető, </t>
    </r>
    <r>
      <rPr>
        <b/>
        <sz val="10"/>
        <rFont val="Times New Roman"/>
        <family val="1"/>
      </rPr>
      <t xml:space="preserve">Valena </t>
    </r>
    <r>
      <rPr>
        <sz val="10"/>
        <rFont val="Times New Roman"/>
        <family val="1"/>
      </rPr>
      <t>tipus</t>
    </r>
  </si>
  <si>
    <t>2.11</t>
  </si>
  <si>
    <t>IP modul</t>
  </si>
  <si>
    <t>HSM 2108, 8 zónás bővítő modul szabotázsvédett, zárható fémdobozban, tápegységgel, akkumulátorral</t>
  </si>
  <si>
    <t>HS2 LCD szöveges kezelő kijelző billentyűzet</t>
  </si>
  <si>
    <t>DSC NEO 2032, 8 (alaplapon)-32 zónáig bővíthető programozható központi egység, fémdoboz, DSC-YUASA 12-070 12V 7.0 Ah akkumulátor  + 1db felügyelt Tápegység, szabotázsvédett fémdobozban. 3G 2080 GSM átjelző, TL2803G internetes átjelző, távoli diagnosztikai szoftver</t>
  </si>
  <si>
    <t>TV rendszer</t>
  </si>
  <si>
    <t>B6-X2-CP, B6-BCU-X2, B6-PSU</t>
  </si>
  <si>
    <t>B6-CII-HU</t>
  </si>
  <si>
    <t>B6 kezelőmező MAP belső magyar</t>
  </si>
  <si>
    <t>BX-OI3</t>
  </si>
  <si>
    <t>BX-OI3 bemeneti modul</t>
  </si>
  <si>
    <t>MÜIII 16</t>
  </si>
  <si>
    <t>MÜ III átm. 16, Védőcső  vékonyfalú, kiépítése horonyvéséssel falba, elágazódobozokkal</t>
  </si>
  <si>
    <t>MÜIII 23</t>
  </si>
  <si>
    <t>MÜ III átm. 23, Védőcső  vékonyfalú, kiépítése horonyvéséssel falba, elágazódobozokkal</t>
  </si>
  <si>
    <t>Tűzjelző üzembe helyezés, programozás, hatósági átadás díja és oktatás, megvalósulási dokumentáció</t>
  </si>
  <si>
    <t>GEZE K600F-OFV1 reteszeléssel 24V DC  1,4A</t>
  </si>
  <si>
    <t>GEZE WM modul GC401RS - GC402WVS időjárás érzékelővel</t>
  </si>
  <si>
    <t>GEZE FT4 RWA kapcsoló      </t>
  </si>
  <si>
    <t>GEZE LTA 24 AZ szellőztető kapcsoló </t>
  </si>
  <si>
    <t xml:space="preserve"> tűzállóságú kábel GEZE kp és HFR vészkapcsoló, szellőztető között</t>
  </si>
  <si>
    <t>Munkanem összesen:</t>
  </si>
  <si>
    <t>VFC 0421 2-es osztó</t>
  </si>
  <si>
    <t>VFC 1281 8-as osztó</t>
  </si>
  <si>
    <t>GHV 930 helyi tápl. Házerősítő F csatlakozóval,  30 dBuV/100-104 dB</t>
  </si>
  <si>
    <t>AFC1641, Leágazó 4-es 12dB kicsatolással</t>
  </si>
  <si>
    <t>DSC LC-100PI passzív infravörös mozgásérzékelő, LC-MBS infratartóval</t>
  </si>
  <si>
    <t xml:space="preserve">Lehúzható támadásjelző nyomógomb, memória nélkül, kulccsal visszaállítás </t>
  </si>
  <si>
    <t>OBO BETTERMAN RKS, vagy VERGOKAN KB típus Tűzihorganyzott acéllemez kábeltálca perforált kivitelben DIN és VDE 0639 szerint minősítve, korrózív és károsító behatásoknak ellenálló kivitelben, 100x60 mm-es oldalmagassággal , gyári tartószerkezettel, rögzítő elemekkl, a közlekedőkre álmennyezet felé</t>
  </si>
  <si>
    <t>OBO BETTERMAN RKS, vagy VERGOKAN KB típus Tűzihorganyzott acéllemez kábeltálca perforált kivitelben DIN és VDE 0639 szerint minősítve, korrózív és károsító behatásoknak ellenálló kivitelben, 200x60 mm-es oldalmagassággal , gyári tartószerkezettel, rögzítő elemekkl, a közlekedőkre álmennyezet felé</t>
  </si>
  <si>
    <t xml:space="preserve">Fali kiállás Ø 20 mm vastagfalú csővel kültéri kamerák részére </t>
  </si>
  <si>
    <t>Szerelő nyílások elkészítése az építész engedélyével és a szakági kivitelezőkkel történt egyeztetésekkel,a tápegységek és egyéb eszközök számára</t>
  </si>
  <si>
    <t>Kameratartóoszlopok, 4 m-es, elhelyezéssel</t>
  </si>
  <si>
    <t>Adminisztrációs számítógép</t>
  </si>
  <si>
    <t>PC munkaállomás (számítógép + monitor +bill, egér), Windows 8.1</t>
  </si>
  <si>
    <t>USB-14-ETH Kártya író/olvasó PC-hez</t>
  </si>
  <si>
    <t>Welcome WACCL-BA Beléptető kliens keretrendszer 1 PC-re</t>
  </si>
  <si>
    <t>Welcome WACM-MON monitor modul</t>
  </si>
  <si>
    <t>Welcome WACM-TIM munkaidő nyilvántartó modul</t>
  </si>
  <si>
    <t>Hotelzárak</t>
  </si>
  <si>
    <t>Intelligens energia kapcsoló</t>
  </si>
  <si>
    <t xml:space="preserve">TESA Wireless HUB v3   </t>
  </si>
  <si>
    <t>Az energia kapcsoló kábelezését az erősáramú költségvetés tartalmazza!</t>
  </si>
  <si>
    <t>Ajtó vezérlés</t>
  </si>
  <si>
    <t>Elektromos zár ellendarab</t>
  </si>
  <si>
    <t>Ajtótartó mágnes</t>
  </si>
  <si>
    <t>Nyitás érzékelő</t>
  </si>
  <si>
    <t>Ajtókábelezés</t>
  </si>
  <si>
    <t>DON-14-MIF ajtóvezérlő beépített olvasóval.</t>
  </si>
  <si>
    <t>ARN-14MIF  Segédolvasó széles falidobozban</t>
  </si>
  <si>
    <t>Welcome Beléptetőpont licenc</t>
  </si>
  <si>
    <t>A tápkábelezést a beléptetőpontok tápegységeihez MT 3x1.5 kábellel (védőföld vezetés is szükséges zavarvédelem miatt)
 az erősáramú költségvetés tartalmazza!</t>
  </si>
  <si>
    <t>Központi vezérlő elemek, szoftverek, tápegység, informatikai eszközök</t>
  </si>
  <si>
    <t>Központi vezérlő  + op. Rendszerrel, 19" rack szekrénybe építhető</t>
  </si>
  <si>
    <t>MS SQL Express ingyenes, 10Gb adatbázis méret, CPU teljesítmény és memória  korlát</t>
  </si>
  <si>
    <t>Welcome Beléptető Szerver szoftver licensz</t>
  </si>
  <si>
    <t>Welcome   Hatókör licenc</t>
  </si>
  <si>
    <t>Rádiófrekvenciás RFID kártya</t>
  </si>
  <si>
    <t>Egyedi szoftver és hardver fejlesztések</t>
  </si>
  <si>
    <t>Hotel zár és Welcome beléptető rendszer illesztése</t>
  </si>
  <si>
    <t>Egyéb költségek</t>
  </si>
  <si>
    <t>Szerelési segédanyagok, csatlakozók, szerelvények</t>
  </si>
  <si>
    <t>Rendszer indítás, átadás</t>
  </si>
  <si>
    <t>Egyéb telephelyen kívüli költségek</t>
  </si>
  <si>
    <t>KAC vésznyitó (zöld, két független kontaktussal rendelkező</t>
  </si>
  <si>
    <r>
      <t>Wireless ASSA ABLOY Spy Design rádiófrekvenciás zár</t>
    </r>
    <r>
      <rPr>
        <sz val="10"/>
        <rFont val="Times New Roman"/>
        <family val="1"/>
      </rPr>
      <t xml:space="preserve">
 RFID közelítő kártyás megoldás (MIFARE) - inox színben EUR bevésőzárral Vector kilinccsel</t>
    </r>
  </si>
  <si>
    <t>ASSA ABLOY TESA szállodai beléptető szoftver 
Vendég és dolgozói kártyák írása Riportok készítése PMS integráció</t>
  </si>
  <si>
    <t>Tápegység Bemenet 230V AC  1A, Kimenet  1x12V DC, 4A DC terhelhetőségű, 4,2Ah akkumulátorral (áthidalási idő 2A 30 perc ideig), Tűzjelzés fogadására nem alkalmas! Fehér falonkívüli doboz 330x260x90mm.</t>
  </si>
  <si>
    <t>Beléptető rendszertápegység,  független elektronika és zár táp, Bemenet 230V AC 2A, B6.0A kettős kismegszakító, Kimenet 2x12V DC, 2x4A DC terhelhetőségű, 1db 4.2Ah akkumulátor elektronika szünetmentesítésre (2A 30 perc, 4A 15 perc) 1db 4.2Ah akkumulátor elektromos zárak  szünetmentesítésre (2A 30 perc, 4A 15 perc) Tűzjelző kontaktus fogadással, tűzjelzés esetén zár tápot szakítja. Alaphelyzetben zárt a kontaktus. Fehér falonkívüli fém doboz 330x260x90mm.</t>
  </si>
  <si>
    <t>3.7</t>
  </si>
  <si>
    <t>3.8</t>
  </si>
  <si>
    <t>3.9</t>
  </si>
  <si>
    <t>3.10</t>
  </si>
  <si>
    <t>4.6</t>
  </si>
  <si>
    <t>ASSA ABLOY kézi programozó egység
Zárak vésznyitása Belépési adatok kiolvasása a zárakból USB kapcsolat a számítógéppel</t>
  </si>
  <si>
    <r>
      <t xml:space="preserve">Hikvision - DS-7732NI-I4  </t>
    </r>
    <r>
      <rPr>
        <sz val="10"/>
        <rFont val="Times New Roman"/>
        <family val="1"/>
      </rPr>
      <t>32 csatornás hálózati rögzítő, 256Mbps rögzítési, 256Mbps kliensirányú sávszélességH.265/H.264+/H.264/MPEG41 HDMI ki (3840x2160p), 1VGA ki (1920x1080p) 1/1 audio be/ki 2 USB 2.0, 1 USB 3.01 RS-485, 1 RS-232egyidejű többszálas visszajátszás mozgásérzékelés privát zónák szabotázs SMART16/4 alarm be/ki HDD nélkül (max. 4db)</t>
    </r>
  </si>
  <si>
    <r>
      <t>Hikvision - DS-7716NI-I4,</t>
    </r>
    <r>
      <rPr>
        <sz val="10"/>
        <rFont val="Times New Roman"/>
        <family val="1"/>
      </rPr>
      <t xml:space="preserve"> 16 csatornás hálózati rögzítő160Mbps rögzítési, 256Mbps kliensirányú sávszélességH.265/H.264+/H.264/MPEG41 HDMI ki (3840x2160p), 1VGA ki (1920x1080p)1/1 audio be/ki2 USB 2.0, 1 USB 3.01 RS-485, 1 RS-232egyidejű többszálas visszajátszásmozgásérzékelésprivát zónákszabotázsSMART16/4 alarm be/ki HDD nélkül (max. 4db)</t>
    </r>
  </si>
  <si>
    <t>Beüzemelés, élesztés a szükséges RF mérések, dokuemntáció</t>
  </si>
</sst>
</file>

<file path=xl/styles.xml><?xml version="1.0" encoding="utf-8"?>
<styleSheet xmlns="http://schemas.openxmlformats.org/spreadsheetml/2006/main">
  <numFmts count="4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quot; db&quot;"/>
    <numFmt numFmtId="165" formatCode="#,##0&quot; m&quot;"/>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Ft&quot;"/>
    <numFmt numFmtId="175" formatCode="#,##0\ &quot;Ft&quot;"/>
    <numFmt numFmtId="176" formatCode="#,##0.\-&quot;Ft&quot;"/>
    <numFmt numFmtId="177" formatCode="#,##0&quot; Ft/km&quot;"/>
    <numFmt numFmtId="178" formatCode="#,##0&quot; km&quot;"/>
    <numFmt numFmtId="179" formatCode="&quot;Igen&quot;;&quot;Igen&quot;;&quot;Nem&quot;"/>
    <numFmt numFmtId="180" formatCode="&quot;Igaz&quot;;&quot;Igaz&quot;;&quot;Hamis&quot;"/>
    <numFmt numFmtId="181" formatCode="&quot;Be&quot;;&quot;Be&quot;;&quot;Ki&quot;"/>
    <numFmt numFmtId="182" formatCode="#,##0.0\ &quot;Ft&quot;"/>
    <numFmt numFmtId="183" formatCode="[$$-409]#,##0.00"/>
    <numFmt numFmtId="184" formatCode="#&quot; &quot;\d\b"/>
    <numFmt numFmtId="185" formatCode="_-* #,##0.\-\ \F\t"/>
    <numFmt numFmtId="186" formatCode="##&quot; &quot;\d\b"/>
    <numFmt numFmtId="187" formatCode="#,##0&quot; szpó&quot;"/>
    <numFmt numFmtId="188" formatCode="#,##0&quot; klt&quot;"/>
    <numFmt numFmtId="189" formatCode="_-* #,##0.\-\ &quot;Ft&quot;"/>
    <numFmt numFmtId="190" formatCode="#,###&quot; m&quot;"/>
    <numFmt numFmtId="191" formatCode="#,###&quot; db&quot;"/>
    <numFmt numFmtId="192" formatCode="_-* #,##0.0\ &quot;Ft&quot;_-;\-* #,##0.0\ &quot;Ft&quot;_-;_-* &quot;-&quot;??\ &quot;Ft&quot;_-;_-@_-"/>
    <numFmt numFmtId="193" formatCode="_-* #,##0\ &quot;Ft&quot;_-;\-* #,##0\ &quot;Ft&quot;_-;_-* &quot;-&quot;??\ &quot;Ft&quot;_-;_-@_-"/>
    <numFmt numFmtId="194" formatCode="#,###\ &quot;db&quot;"/>
    <numFmt numFmtId="195" formatCode="#,###\ &quot;m&quot;"/>
    <numFmt numFmtId="196" formatCode="###,###,###"/>
    <numFmt numFmtId="197" formatCode="#,###\ &quot;klt&quot;"/>
    <numFmt numFmtId="198" formatCode="#,###\ &quot;ktg&quot;"/>
    <numFmt numFmtId="199" formatCode="[$-40E]yyyy\.\ mmmm\ d\."/>
    <numFmt numFmtId="200" formatCode="#,###&quot; klt&quot;"/>
    <numFmt numFmtId="201" formatCode="_-* #,##0.00&quot; Ft&quot;_-;\-* #,##0.00&quot; Ft&quot;_-;_-* \-??&quot; Ft&quot;_-;_-@_-"/>
    <numFmt numFmtId="202" formatCode="#,##0&quot; Ft&quot;;\-#,##0&quot; Ft&quot;"/>
  </numFmts>
  <fonts count="55">
    <font>
      <sz val="10"/>
      <name val="Arial CE"/>
      <family val="0"/>
    </font>
    <font>
      <sz val="10"/>
      <color indexed="8"/>
      <name val="MS Sans Serif"/>
      <family val="0"/>
    </font>
    <font>
      <sz val="10"/>
      <name val="Times New Roman CE"/>
      <family val="0"/>
    </font>
    <font>
      <sz val="10"/>
      <name val="Times New Roman"/>
      <family val="1"/>
    </font>
    <font>
      <u val="single"/>
      <sz val="10"/>
      <color indexed="12"/>
      <name val="Arial CE"/>
      <family val="0"/>
    </font>
    <font>
      <u val="single"/>
      <sz val="10"/>
      <color indexed="36"/>
      <name val="Arial CE"/>
      <family val="0"/>
    </font>
    <font>
      <sz val="10"/>
      <name val="Helv"/>
      <family val="0"/>
    </font>
    <font>
      <b/>
      <sz val="14"/>
      <name val="Times New Roman CE"/>
      <family val="1"/>
    </font>
    <font>
      <b/>
      <sz val="12"/>
      <name val="Times New Roman CE"/>
      <family val="0"/>
    </font>
    <font>
      <sz val="12"/>
      <name val="Times New Roman CE"/>
      <family val="1"/>
    </font>
    <font>
      <i/>
      <sz val="12"/>
      <name val="Times New Roman CE"/>
      <family val="0"/>
    </font>
    <font>
      <sz val="10"/>
      <name val="Arial"/>
      <family val="0"/>
    </font>
    <font>
      <b/>
      <sz val="10"/>
      <name val="Times New Roman"/>
      <family val="1"/>
    </font>
    <font>
      <b/>
      <sz val="10"/>
      <name val="Arial"/>
      <family val="2"/>
    </font>
    <font>
      <sz val="10"/>
      <color indexed="12"/>
      <name val="Times New Roman"/>
      <family val="1"/>
    </font>
    <font>
      <sz val="10"/>
      <color indexed="8"/>
      <name val="Times New Roman"/>
      <family val="1"/>
    </font>
    <font>
      <b/>
      <sz val="12"/>
      <name val="Times New Roman"/>
      <family val="1"/>
    </font>
    <font>
      <sz val="12"/>
      <name val="Times New Roman"/>
      <family val="1"/>
    </font>
    <font>
      <sz val="11"/>
      <name val="Helv"/>
      <family val="0"/>
    </font>
    <font>
      <sz val="10"/>
      <color indexed="10"/>
      <name val="Times New Roman"/>
      <family val="1"/>
    </font>
    <font>
      <b/>
      <sz val="10"/>
      <color indexed="10"/>
      <name val="Times New Roman"/>
      <family val="1"/>
    </font>
    <font>
      <b/>
      <u val="single"/>
      <sz val="10"/>
      <name val="Times New Roman"/>
      <family val="1"/>
    </font>
    <font>
      <b/>
      <sz val="18"/>
      <name val="Arial"/>
      <family val="2"/>
    </font>
    <font>
      <sz val="11"/>
      <name val="Times New Roman"/>
      <family val="1"/>
    </font>
    <font>
      <sz val="10"/>
      <color indexed="16"/>
      <name val="Times New Roman"/>
      <family val="1"/>
    </font>
    <font>
      <b/>
      <sz val="7"/>
      <color indexed="60"/>
      <name val="Arial"/>
      <family val="2"/>
    </font>
    <font>
      <b/>
      <sz val="11"/>
      <name val="Times New Roman"/>
      <family val="1"/>
    </font>
    <font>
      <b/>
      <sz val="10"/>
      <color indexed="8"/>
      <name val="Times New Roman"/>
      <family val="1"/>
    </font>
    <font>
      <b/>
      <sz val="10"/>
      <color indexed="10"/>
      <name val="MS Sans Serif"/>
      <family val="0"/>
    </font>
    <font>
      <sz val="12"/>
      <color indexed="10"/>
      <name val="Times New Roman"/>
      <family val="1"/>
    </font>
    <font>
      <sz val="12"/>
      <name val="Arial Narrow"/>
      <family val="2"/>
    </font>
    <font>
      <sz val="8"/>
      <name val="Arial CE"/>
      <family val="0"/>
    </font>
    <font>
      <sz val="10"/>
      <name val="Arial Narrow"/>
      <family val="2"/>
    </font>
    <font>
      <b/>
      <u val="single"/>
      <sz val="10"/>
      <color indexed="10"/>
      <name val="Times New Roman"/>
      <family val="1"/>
    </font>
    <font>
      <b/>
      <sz val="9"/>
      <name val="Times New Roman"/>
      <family val="1"/>
    </font>
    <font>
      <b/>
      <sz val="10"/>
      <color indexed="12"/>
      <name val="Times New Roman"/>
      <family val="1"/>
    </font>
    <font>
      <b/>
      <sz val="12"/>
      <color indexed="8"/>
      <name val="Times New Roman"/>
      <family val="1"/>
    </font>
    <font>
      <b/>
      <sz val="10"/>
      <color indexed="10"/>
      <name val="Arial Narrow"/>
      <family val="2"/>
    </font>
    <font>
      <sz val="12"/>
      <color indexed="8"/>
      <name val="Times New Roman"/>
      <family val="1"/>
    </font>
    <font>
      <b/>
      <sz val="18"/>
      <color indexed="8"/>
      <name val="Times New Roman"/>
      <family val="1"/>
    </font>
    <font>
      <sz val="10"/>
      <name val="Calibri"/>
      <family val="2"/>
    </font>
    <font>
      <sz val="10"/>
      <color indexed="10"/>
      <name val="Calibri"/>
      <family val="2"/>
    </font>
    <font>
      <b/>
      <i/>
      <sz val="10"/>
      <color indexed="8"/>
      <name val="Times New Roman"/>
      <family val="1"/>
    </font>
    <font>
      <sz val="10"/>
      <color indexed="8"/>
      <name val="Arial"/>
      <family val="2"/>
    </font>
    <font>
      <b/>
      <sz val="10"/>
      <color indexed="8"/>
      <name val="Arial"/>
      <family val="2"/>
    </font>
    <font>
      <b/>
      <u val="single"/>
      <sz val="10"/>
      <color indexed="8"/>
      <name val="Times New Roman"/>
      <family val="1"/>
    </font>
    <font>
      <b/>
      <sz val="24"/>
      <name val="Arial CE"/>
      <family val="0"/>
    </font>
    <font>
      <i/>
      <sz val="10"/>
      <name val="Times New Roman"/>
      <family val="1"/>
    </font>
    <font>
      <b/>
      <i/>
      <sz val="10"/>
      <name val="Times New Roman"/>
      <family val="1"/>
    </font>
    <font>
      <i/>
      <sz val="10"/>
      <color indexed="8"/>
      <name val="Times New Roman"/>
      <family val="1"/>
    </font>
    <font>
      <sz val="10"/>
      <color indexed="62"/>
      <name val="Times New Roman"/>
      <family val="1"/>
    </font>
    <font>
      <b/>
      <sz val="10"/>
      <name val="Arial CE"/>
      <family val="0"/>
    </font>
    <font>
      <b/>
      <sz val="16"/>
      <color indexed="8"/>
      <name val="Times New Roman"/>
      <family val="1"/>
    </font>
    <font>
      <b/>
      <sz val="14"/>
      <color indexed="8"/>
      <name val="Times New Roman"/>
      <family val="1"/>
    </font>
    <font>
      <b/>
      <sz val="12"/>
      <color indexed="63"/>
      <name val="Times New Roman"/>
      <family val="1"/>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color indexed="63"/>
      </right>
      <top>
        <color indexed="63"/>
      </top>
      <bottom style="thin"/>
    </border>
  </borders>
  <cellStyleXfs count="35">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11" fillId="0" borderId="0">
      <alignment/>
      <protection/>
    </xf>
    <xf numFmtId="0" fontId="11" fillId="0" borderId="0">
      <alignment/>
      <protection/>
    </xf>
    <xf numFmtId="0" fontId="2" fillId="0" borderId="0">
      <alignment/>
      <protection/>
    </xf>
    <xf numFmtId="0" fontId="6" fillId="0" borderId="0">
      <alignment/>
      <protection/>
    </xf>
    <xf numFmtId="0" fontId="1" fillId="0" borderId="0">
      <alignment/>
      <protection/>
    </xf>
    <xf numFmtId="0" fontId="11" fillId="0" borderId="0">
      <alignment/>
      <protection/>
    </xf>
    <xf numFmtId="0" fontId="6" fillId="0" borderId="0">
      <alignment/>
      <protection/>
    </xf>
    <xf numFmtId="0" fontId="6"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444">
    <xf numFmtId="0" fontId="0" fillId="0" borderId="0" xfId="0" applyAlignment="1">
      <alignment/>
    </xf>
    <xf numFmtId="0" fontId="3" fillId="0" borderId="0" xfId="0" applyFont="1" applyAlignment="1">
      <alignment/>
    </xf>
    <xf numFmtId="0" fontId="2" fillId="0" borderId="0" xfId="28" applyFont="1" applyAlignment="1">
      <alignment vertical="top"/>
      <protection/>
    </xf>
    <xf numFmtId="0" fontId="3" fillId="0" borderId="0" xfId="24" applyFont="1" applyAlignment="1">
      <alignment vertical="top"/>
      <protection/>
    </xf>
    <xf numFmtId="0" fontId="3" fillId="0" borderId="0" xfId="0" applyFont="1" applyAlignment="1">
      <alignment/>
    </xf>
    <xf numFmtId="0" fontId="11" fillId="0" borderId="0" xfId="0" applyFont="1" applyAlignment="1">
      <alignment/>
    </xf>
    <xf numFmtId="0" fontId="11" fillId="0" borderId="0" xfId="28" applyFont="1" applyAlignment="1">
      <alignment vertical="top"/>
      <protection/>
    </xf>
    <xf numFmtId="0" fontId="11" fillId="0" borderId="0" xfId="28" applyFont="1" applyAlignment="1" applyProtection="1">
      <alignment horizontal="center" vertical="top"/>
      <protection locked="0"/>
    </xf>
    <xf numFmtId="0" fontId="11" fillId="0" borderId="0" xfId="28" applyFont="1" applyBorder="1" applyAlignment="1">
      <alignment horizontal="center" vertical="center"/>
      <protection/>
    </xf>
    <xf numFmtId="0" fontId="11" fillId="0" borderId="0" xfId="0" applyFont="1" applyAlignment="1">
      <alignment horizontal="center"/>
    </xf>
    <xf numFmtId="0" fontId="3" fillId="0" borderId="1" xfId="28" applyFont="1" applyBorder="1" applyAlignment="1">
      <alignment horizontal="center" vertical="center"/>
      <protection/>
    </xf>
    <xf numFmtId="0" fontId="3" fillId="0" borderId="1" xfId="15" applyFont="1" applyBorder="1" applyAlignment="1">
      <alignment horizontal="left" vertical="top" wrapText="1"/>
      <protection/>
    </xf>
    <xf numFmtId="0" fontId="12" fillId="0" borderId="1" xfId="15" applyFont="1" applyBorder="1">
      <alignment/>
      <protection/>
    </xf>
    <xf numFmtId="0" fontId="12" fillId="0" borderId="1" xfId="28" applyFont="1" applyBorder="1" applyAlignment="1">
      <alignment horizontal="center" vertical="center"/>
      <protection/>
    </xf>
    <xf numFmtId="0" fontId="12" fillId="0" borderId="1" xfId="24" applyFont="1" applyFill="1" applyBorder="1" applyAlignment="1" applyProtection="1">
      <alignment horizontal="center" vertical="center"/>
      <protection locked="0"/>
    </xf>
    <xf numFmtId="5" fontId="12" fillId="0" borderId="1" xfId="24" applyNumberFormat="1" applyFont="1" applyFill="1" applyBorder="1" applyAlignment="1">
      <alignment horizontal="center" vertical="center" wrapText="1"/>
      <protection/>
    </xf>
    <xf numFmtId="5" fontId="3" fillId="0" borderId="1" xfId="24" applyNumberFormat="1" applyFont="1" applyBorder="1" applyAlignment="1">
      <alignment horizontal="right" vertical="center" wrapText="1"/>
      <protection/>
    </xf>
    <xf numFmtId="0" fontId="3" fillId="0" borderId="1" xfId="15" applyFont="1" applyBorder="1" applyAlignment="1">
      <alignment vertical="center" wrapText="1"/>
      <protection/>
    </xf>
    <xf numFmtId="0" fontId="3" fillId="0" borderId="1" xfId="0" applyFont="1" applyBorder="1" applyAlignment="1">
      <alignment/>
    </xf>
    <xf numFmtId="0" fontId="3" fillId="0" borderId="1" xfId="15" applyFont="1" applyFill="1" applyBorder="1" applyAlignment="1">
      <alignment horizontal="left" vertical="top" wrapText="1"/>
      <protection/>
    </xf>
    <xf numFmtId="0" fontId="3" fillId="0" borderId="1" xfId="15" applyFont="1" applyBorder="1" applyAlignment="1">
      <alignment vertical="top"/>
      <protection/>
    </xf>
    <xf numFmtId="0" fontId="12" fillId="0" borderId="1" xfId="24" applyFont="1" applyFill="1" applyBorder="1" applyAlignment="1">
      <alignment horizontal="center" vertical="center" wrapText="1"/>
      <protection/>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5" fontId="3" fillId="0" borderId="1" xfId="15" applyNumberFormat="1" applyFont="1" applyBorder="1" applyAlignment="1">
      <alignment vertical="center" wrapText="1"/>
      <protection/>
    </xf>
    <xf numFmtId="175" fontId="3" fillId="0" borderId="1" xfId="31" applyNumberFormat="1" applyFont="1" applyBorder="1" applyAlignment="1">
      <alignment horizontal="right" vertical="center" wrapText="1"/>
    </xf>
    <xf numFmtId="0" fontId="3" fillId="0" borderId="1" xfId="0" applyFont="1" applyBorder="1" applyAlignment="1">
      <alignment wrapText="1"/>
    </xf>
    <xf numFmtId="0" fontId="1" fillId="0" borderId="0" xfId="15">
      <alignment/>
      <protection/>
    </xf>
    <xf numFmtId="175" fontId="3" fillId="0" borderId="1" xfId="31" applyNumberFormat="1" applyFont="1" applyBorder="1" applyAlignment="1">
      <alignment vertical="center"/>
    </xf>
    <xf numFmtId="0" fontId="3" fillId="0" borderId="1" xfId="15" applyFont="1" applyBorder="1">
      <alignment/>
      <protection/>
    </xf>
    <xf numFmtId="0" fontId="1" fillId="0" borderId="0" xfId="15" applyAlignment="1">
      <alignment vertical="top"/>
      <protection/>
    </xf>
    <xf numFmtId="175" fontId="3" fillId="0" borderId="1" xfId="15" applyNumberFormat="1" applyFont="1" applyBorder="1" applyAlignment="1">
      <alignment vertical="center"/>
      <protection/>
    </xf>
    <xf numFmtId="5" fontId="3" fillId="0" borderId="1" xfId="24" applyNumberFormat="1" applyFont="1" applyBorder="1" applyAlignment="1">
      <alignment vertical="center" wrapText="1"/>
      <protection/>
    </xf>
    <xf numFmtId="0" fontId="0" fillId="0" borderId="0" xfId="15" applyFont="1">
      <alignment/>
      <protection/>
    </xf>
    <xf numFmtId="0" fontId="12" fillId="0" borderId="0" xfId="15" applyFont="1" applyBorder="1">
      <alignment/>
      <protection/>
    </xf>
    <xf numFmtId="0" fontId="12" fillId="0" borderId="0" xfId="0" applyFont="1" applyBorder="1" applyAlignment="1">
      <alignment/>
    </xf>
    <xf numFmtId="0" fontId="3" fillId="0" borderId="1" xfId="15" applyFont="1" applyBorder="1" applyAlignment="1">
      <alignment horizontal="center" vertical="center" wrapText="1"/>
      <protection/>
    </xf>
    <xf numFmtId="0" fontId="3" fillId="0" borderId="0" xfId="15" applyFont="1">
      <alignment/>
      <protection/>
    </xf>
    <xf numFmtId="0" fontId="12" fillId="0" borderId="1" xfId="0" applyFont="1" applyBorder="1" applyAlignment="1">
      <alignment vertical="top" wrapText="1"/>
    </xf>
    <xf numFmtId="0" fontId="18" fillId="0" borderId="0" xfId="15" applyFont="1">
      <alignment/>
      <protection/>
    </xf>
    <xf numFmtId="0" fontId="3" fillId="0" borderId="1" xfId="15" applyFont="1" applyBorder="1" applyAlignment="1">
      <alignment horizontal="center" vertical="center"/>
      <protection/>
    </xf>
    <xf numFmtId="0" fontId="3" fillId="0" borderId="1" xfId="15" applyFont="1" applyFill="1" applyBorder="1" applyAlignment="1">
      <alignment wrapText="1"/>
      <protection/>
    </xf>
    <xf numFmtId="0" fontId="12" fillId="0" borderId="1" xfId="15" applyFont="1" applyBorder="1" applyAlignment="1">
      <alignment horizontal="center" vertical="center"/>
      <protection/>
    </xf>
    <xf numFmtId="175" fontId="3" fillId="0" borderId="1" xfId="0" applyNumberFormat="1" applyFont="1" applyBorder="1" applyAlignment="1">
      <alignment vertical="center"/>
    </xf>
    <xf numFmtId="175" fontId="3" fillId="0" borderId="1" xfId="0" applyNumberFormat="1" applyFont="1" applyBorder="1" applyAlignment="1">
      <alignment vertical="center" wrapText="1"/>
    </xf>
    <xf numFmtId="0" fontId="12" fillId="0" borderId="0" xfId="0" applyFont="1" applyAlignment="1">
      <alignment/>
    </xf>
    <xf numFmtId="0" fontId="3" fillId="0" borderId="0" xfId="0" applyFont="1" applyAlignment="1">
      <alignment horizontal="center"/>
    </xf>
    <xf numFmtId="0" fontId="3" fillId="0" borderId="0" xfId="0" applyFont="1" applyFill="1" applyAlignment="1">
      <alignment/>
    </xf>
    <xf numFmtId="164" fontId="14" fillId="0" borderId="1" xfId="15" applyNumberFormat="1" applyFont="1" applyBorder="1" applyAlignment="1">
      <alignment vertical="center"/>
      <protection/>
    </xf>
    <xf numFmtId="5" fontId="3" fillId="0" borderId="1" xfId="24" applyNumberFormat="1" applyFont="1" applyFill="1" applyBorder="1" applyAlignment="1">
      <alignment vertical="center" wrapText="1"/>
      <protection/>
    </xf>
    <xf numFmtId="0" fontId="3" fillId="0" borderId="1" xfId="15" applyFont="1" applyBorder="1" applyAlignment="1">
      <alignment vertical="center"/>
      <protection/>
    </xf>
    <xf numFmtId="0" fontId="12" fillId="0" borderId="0" xfId="15" applyFont="1" applyAlignment="1">
      <alignment horizontal="left" vertical="top"/>
      <protection/>
    </xf>
    <xf numFmtId="0" fontId="12" fillId="0" borderId="1" xfId="24" applyFont="1" applyFill="1" applyBorder="1" applyAlignment="1">
      <alignment horizontal="center" vertical="center"/>
      <protection/>
    </xf>
    <xf numFmtId="175" fontId="12" fillId="0" borderId="1" xfId="24" applyNumberFormat="1" applyFont="1" applyFill="1" applyBorder="1" applyAlignment="1">
      <alignment horizontal="center" vertical="center" wrapText="1"/>
      <protection/>
    </xf>
    <xf numFmtId="164" fontId="3" fillId="0" borderId="1" xfId="24" applyNumberFormat="1" applyFont="1" applyFill="1" applyBorder="1" applyAlignment="1">
      <alignment vertical="top"/>
      <protection/>
    </xf>
    <xf numFmtId="175" fontId="3" fillId="0" borderId="1" xfId="24" applyNumberFormat="1" applyFont="1" applyFill="1" applyBorder="1" applyAlignment="1">
      <alignment vertical="top"/>
      <protection/>
    </xf>
    <xf numFmtId="5" fontId="3" fillId="0" borderId="1" xfId="24" applyNumberFormat="1" applyFont="1" applyFill="1" applyBorder="1" applyAlignment="1">
      <alignment vertical="top"/>
      <protection/>
    </xf>
    <xf numFmtId="175" fontId="3" fillId="0" borderId="1" xfId="24" applyNumberFormat="1" applyFont="1" applyBorder="1" applyAlignment="1" applyProtection="1">
      <alignment horizontal="right" vertical="center" wrapText="1"/>
      <protection locked="0"/>
    </xf>
    <xf numFmtId="175" fontId="3" fillId="0" borderId="1" xfId="24" applyNumberFormat="1" applyFont="1" applyBorder="1" applyAlignment="1" applyProtection="1">
      <alignment vertical="center" wrapText="1"/>
      <protection locked="0"/>
    </xf>
    <xf numFmtId="175" fontId="3" fillId="0" borderId="1" xfId="24" applyNumberFormat="1" applyFont="1" applyFill="1" applyBorder="1" applyAlignment="1" applyProtection="1">
      <alignment vertical="center" wrapText="1"/>
      <protection locked="0"/>
    </xf>
    <xf numFmtId="175" fontId="3" fillId="0" borderId="1" xfId="24" applyNumberFormat="1" applyFont="1" applyBorder="1" applyAlignment="1">
      <alignment vertical="center"/>
      <protection/>
    </xf>
    <xf numFmtId="5" fontId="12" fillId="0" borderId="1" xfId="15" applyNumberFormat="1" applyFont="1" applyBorder="1" applyAlignment="1">
      <alignment vertical="center"/>
      <protection/>
    </xf>
    <xf numFmtId="0" fontId="3" fillId="0" borderId="1" xfId="0" applyFont="1" applyBorder="1" applyAlignment="1">
      <alignment vertical="center" wrapText="1"/>
    </xf>
    <xf numFmtId="175" fontId="3" fillId="0" borderId="1" xfId="0" applyNumberFormat="1" applyFont="1" applyBorder="1" applyAlignment="1">
      <alignment horizontal="right" vertical="center"/>
    </xf>
    <xf numFmtId="0" fontId="12" fillId="0" borderId="1" xfId="0" applyFont="1" applyBorder="1" applyAlignment="1">
      <alignment horizontal="center" vertical="top" wrapText="1"/>
    </xf>
    <xf numFmtId="0" fontId="3" fillId="0" borderId="1" xfId="0" applyFont="1" applyBorder="1" applyAlignment="1">
      <alignment horizontal="left" vertical="center" wrapText="1"/>
    </xf>
    <xf numFmtId="164" fontId="19" fillId="0" borderId="1" xfId="24" applyNumberFormat="1" applyFont="1" applyBorder="1" applyAlignment="1">
      <alignment vertical="center"/>
      <protection/>
    </xf>
    <xf numFmtId="0" fontId="19" fillId="0" borderId="1" xfId="15" applyFont="1" applyBorder="1" applyAlignment="1">
      <alignment vertical="center"/>
      <protection/>
    </xf>
    <xf numFmtId="164" fontId="20" fillId="0" borderId="1" xfId="15" applyNumberFormat="1" applyFont="1" applyBorder="1" applyAlignment="1">
      <alignment vertical="center" wrapText="1"/>
      <protection/>
    </xf>
    <xf numFmtId="164" fontId="19" fillId="0" borderId="1" xfId="24" applyNumberFormat="1" applyFont="1" applyBorder="1" applyAlignment="1" applyProtection="1">
      <alignment horizontal="right" vertical="center"/>
      <protection locked="0"/>
    </xf>
    <xf numFmtId="184" fontId="19" fillId="0" borderId="1" xfId="15" applyNumberFormat="1" applyFont="1" applyBorder="1" applyAlignment="1">
      <alignment vertical="center" wrapText="1"/>
      <protection/>
    </xf>
    <xf numFmtId="175" fontId="3" fillId="0" borderId="0" xfId="15" applyNumberFormat="1" applyFont="1" applyBorder="1" applyAlignment="1">
      <alignment vertical="center"/>
      <protection/>
    </xf>
    <xf numFmtId="0" fontId="12" fillId="0" borderId="0" xfId="15" applyFont="1" applyBorder="1" applyAlignment="1">
      <alignment vertical="center"/>
      <protection/>
    </xf>
    <xf numFmtId="5" fontId="12" fillId="0" borderId="0" xfId="15" applyNumberFormat="1" applyFont="1" applyBorder="1" applyAlignment="1">
      <alignment vertical="center"/>
      <protection/>
    </xf>
    <xf numFmtId="175" fontId="3" fillId="0" borderId="1" xfId="15" applyNumberFormat="1" applyFont="1" applyBorder="1" applyAlignment="1">
      <alignment horizontal="right" vertical="center" wrapText="1"/>
      <protection/>
    </xf>
    <xf numFmtId="0" fontId="3" fillId="0" borderId="1" xfId="15" applyFont="1" applyBorder="1" applyAlignment="1">
      <alignment horizontal="left" vertical="center" wrapText="1"/>
      <protection/>
    </xf>
    <xf numFmtId="0" fontId="1" fillId="0" borderId="0" xfId="0" applyAlignment="1">
      <alignment/>
    </xf>
    <xf numFmtId="0" fontId="1" fillId="0" borderId="0" xfId="0" applyAlignment="1">
      <alignment vertical="top"/>
    </xf>
    <xf numFmtId="0" fontId="19" fillId="0" borderId="0" xfId="0" applyFont="1" applyAlignment="1">
      <alignment/>
    </xf>
    <xf numFmtId="0" fontId="3" fillId="0" borderId="0" xfId="15" applyFont="1" applyBorder="1">
      <alignment/>
      <protection/>
    </xf>
    <xf numFmtId="5" fontId="19" fillId="0" borderId="1" xfId="24" applyNumberFormat="1" applyFont="1" applyBorder="1" applyAlignment="1" applyProtection="1">
      <alignment horizontal="right" vertical="center"/>
      <protection locked="0"/>
    </xf>
    <xf numFmtId="0" fontId="3" fillId="0" borderId="1" xfId="0" applyNumberFormat="1" applyFont="1" applyFill="1" applyBorder="1" applyAlignment="1">
      <alignment wrapText="1"/>
    </xf>
    <xf numFmtId="0" fontId="15" fillId="0" borderId="0" xfId="15" applyFont="1" applyAlignment="1">
      <alignment wrapText="1"/>
      <protection/>
    </xf>
    <xf numFmtId="0" fontId="15" fillId="0" borderId="0" xfId="15" applyFont="1">
      <alignment/>
      <protection/>
    </xf>
    <xf numFmtId="0" fontId="12" fillId="0" borderId="1" xfId="15" applyFont="1" applyBorder="1" applyAlignment="1">
      <alignment horizontal="center" vertical="top"/>
      <protection/>
    </xf>
    <xf numFmtId="0" fontId="12" fillId="0" borderId="1" xfId="15" applyFont="1" applyFill="1" applyBorder="1" applyAlignment="1">
      <alignment horizontal="center" vertical="top"/>
      <protection/>
    </xf>
    <xf numFmtId="0" fontId="12" fillId="0" borderId="0" xfId="0" applyFont="1" applyAlignment="1">
      <alignment vertical="top"/>
    </xf>
    <xf numFmtId="0" fontId="3" fillId="0" borderId="0" xfId="0" applyFont="1" applyAlignment="1">
      <alignment vertical="top"/>
    </xf>
    <xf numFmtId="175" fontId="3" fillId="0" borderId="1" xfId="24" applyNumberFormat="1" applyFont="1" applyBorder="1" applyAlignment="1">
      <alignment vertical="center" wrapText="1"/>
      <protection/>
    </xf>
    <xf numFmtId="164" fontId="19" fillId="0" borderId="1" xfId="24" applyNumberFormat="1" applyFont="1" applyBorder="1" applyAlignment="1" applyProtection="1">
      <alignment horizontal="center" vertical="center" wrapText="1"/>
      <protection locked="0"/>
    </xf>
    <xf numFmtId="188" fontId="14" fillId="0" borderId="1" xfId="24" applyNumberFormat="1" applyFont="1" applyBorder="1" applyAlignment="1" applyProtection="1">
      <alignment horizontal="right" vertical="center"/>
      <protection locked="0"/>
    </xf>
    <xf numFmtId="0" fontId="22" fillId="0" borderId="0" xfId="0" applyFont="1" applyAlignment="1">
      <alignment/>
    </xf>
    <xf numFmtId="175" fontId="3" fillId="0" borderId="1" xfId="31" applyNumberFormat="1" applyFont="1" applyBorder="1" applyAlignment="1">
      <alignment vertical="center" wrapText="1"/>
    </xf>
    <xf numFmtId="164" fontId="14" fillId="0" borderId="1" xfId="26" applyNumberFormat="1" applyFont="1" applyBorder="1" applyAlignment="1">
      <alignment horizontal="right" vertical="center"/>
      <protection/>
    </xf>
    <xf numFmtId="164" fontId="14" fillId="0" borderId="1" xfId="24" applyNumberFormat="1" applyFont="1" applyBorder="1" applyAlignment="1" applyProtection="1">
      <alignment horizontal="right" vertical="center" wrapText="1"/>
      <protection locked="0"/>
    </xf>
    <xf numFmtId="164" fontId="19" fillId="0" borderId="1" xfId="15" applyNumberFormat="1" applyFont="1" applyBorder="1" applyAlignment="1">
      <alignment vertical="center"/>
      <protection/>
    </xf>
    <xf numFmtId="175" fontId="3" fillId="0" borderId="1" xfId="0" applyNumberFormat="1" applyFont="1" applyFill="1" applyBorder="1" applyAlignment="1">
      <alignment vertical="center" wrapText="1"/>
    </xf>
    <xf numFmtId="5" fontId="3" fillId="0" borderId="0" xfId="24" applyNumberFormat="1" applyFont="1" applyFill="1" applyBorder="1" applyAlignment="1">
      <alignment horizontal="right" vertical="center" wrapText="1"/>
      <protection/>
    </xf>
    <xf numFmtId="0" fontId="25" fillId="0" borderId="0" xfId="0" applyFont="1" applyAlignment="1">
      <alignment/>
    </xf>
    <xf numFmtId="0" fontId="26" fillId="0" borderId="0" xfId="0" applyFont="1" applyAlignment="1">
      <alignment horizontal="justify"/>
    </xf>
    <xf numFmtId="0" fontId="20" fillId="0" borderId="0" xfId="0" applyFont="1" applyAlignment="1">
      <alignment/>
    </xf>
    <xf numFmtId="0" fontId="28" fillId="0" borderId="0" xfId="15" applyFont="1">
      <alignment/>
      <protection/>
    </xf>
    <xf numFmtId="0" fontId="11" fillId="0" borderId="0" xfId="0" applyFont="1" applyAlignment="1">
      <alignment horizontal="center" vertical="center"/>
    </xf>
    <xf numFmtId="0" fontId="11" fillId="0" borderId="0" xfId="0" applyFont="1" applyAlignment="1">
      <alignment vertical="center"/>
    </xf>
    <xf numFmtId="164" fontId="20" fillId="0" borderId="1" xfId="26" applyNumberFormat="1" applyFont="1" applyBorder="1" applyAlignment="1">
      <alignment vertical="center"/>
      <protection/>
    </xf>
    <xf numFmtId="3" fontId="11" fillId="0" borderId="0" xfId="0" applyNumberFormat="1" applyFont="1" applyAlignment="1">
      <alignment horizontal="center" vertical="center"/>
    </xf>
    <xf numFmtId="0" fontId="13" fillId="0" borderId="0" xfId="0" applyFont="1" applyAlignment="1">
      <alignment vertical="center" wrapText="1"/>
    </xf>
    <xf numFmtId="3" fontId="11" fillId="0" borderId="0" xfId="0" applyNumberFormat="1" applyFont="1" applyAlignment="1">
      <alignment horizontal="center" vertical="center" wrapText="1"/>
    </xf>
    <xf numFmtId="3" fontId="13" fillId="0" borderId="0" xfId="0" applyNumberFormat="1" applyFont="1" applyAlignment="1">
      <alignment horizontal="center" vertical="center"/>
    </xf>
    <xf numFmtId="0" fontId="16" fillId="0" borderId="0" xfId="0" applyFont="1" applyAlignment="1">
      <alignment vertical="top"/>
    </xf>
    <xf numFmtId="0" fontId="17" fillId="0" borderId="0" xfId="0" applyFont="1" applyAlignment="1">
      <alignment/>
    </xf>
    <xf numFmtId="0" fontId="29" fillId="0" borderId="0" xfId="0" applyFont="1" applyAlignment="1">
      <alignment vertical="top"/>
    </xf>
    <xf numFmtId="0" fontId="29" fillId="0" borderId="0" xfId="0" applyFont="1" applyAlignment="1">
      <alignment/>
    </xf>
    <xf numFmtId="0" fontId="17" fillId="0" borderId="0" xfId="0" applyFont="1" applyAlignment="1">
      <alignment vertical="top"/>
    </xf>
    <xf numFmtId="3" fontId="16" fillId="0" borderId="1" xfId="0" applyNumberFormat="1" applyFont="1" applyBorder="1" applyAlignment="1">
      <alignment horizontal="center"/>
    </xf>
    <xf numFmtId="3" fontId="16" fillId="0" borderId="1" xfId="24" applyNumberFormat="1" applyFont="1" applyFill="1" applyBorder="1" applyAlignment="1">
      <alignment horizontal="center" vertical="center" wrapText="1"/>
      <protection/>
    </xf>
    <xf numFmtId="3" fontId="17" fillId="0" borderId="1" xfId="0" applyNumberFormat="1" applyFont="1" applyBorder="1" applyAlignment="1">
      <alignment horizontal="center"/>
    </xf>
    <xf numFmtId="3" fontId="17" fillId="0" borderId="1" xfId="0" applyNumberFormat="1" applyFont="1" applyBorder="1" applyAlignment="1">
      <alignment/>
    </xf>
    <xf numFmtId="0" fontId="16" fillId="0" borderId="1" xfId="15" applyFont="1" applyBorder="1">
      <alignment/>
      <protection/>
    </xf>
    <xf numFmtId="3" fontId="17" fillId="0" borderId="0" xfId="0" applyNumberFormat="1" applyFont="1" applyAlignment="1">
      <alignment/>
    </xf>
    <xf numFmtId="0" fontId="30" fillId="0" borderId="0" xfId="0" applyFont="1" applyAlignment="1">
      <alignment vertical="top"/>
    </xf>
    <xf numFmtId="0" fontId="30" fillId="0" borderId="2" xfId="0" applyFont="1" applyBorder="1" applyAlignment="1">
      <alignment horizontal="center" vertical="top"/>
    </xf>
    <xf numFmtId="49" fontId="3" fillId="0" borderId="1" xfId="21" applyNumberFormat="1" applyFont="1" applyBorder="1" applyAlignment="1" applyProtection="1">
      <alignment horizontal="center" vertical="center"/>
      <protection/>
    </xf>
    <xf numFmtId="0" fontId="3" fillId="0" borderId="1" xfId="15" applyFont="1" applyBorder="1" applyAlignment="1">
      <alignment wrapText="1"/>
      <protection/>
    </xf>
    <xf numFmtId="49" fontId="3" fillId="0" borderId="1" xfId="15" applyNumberFormat="1" applyFont="1" applyBorder="1" applyAlignment="1">
      <alignment horizontal="center" vertical="center"/>
      <protection/>
    </xf>
    <xf numFmtId="49" fontId="3" fillId="0" borderId="1" xfId="28" applyNumberFormat="1" applyFont="1" applyBorder="1" applyAlignment="1">
      <alignment horizontal="center" vertical="center"/>
      <protection/>
    </xf>
    <xf numFmtId="0" fontId="19" fillId="0" borderId="1" xfId="15" applyFont="1" applyBorder="1" applyAlignment="1">
      <alignment vertical="center" wrapText="1"/>
      <protection/>
    </xf>
    <xf numFmtId="49" fontId="3" fillId="0" borderId="1" xfId="0" applyNumberFormat="1" applyFont="1" applyBorder="1" applyAlignment="1">
      <alignment horizontal="center" vertical="center" wrapText="1"/>
    </xf>
    <xf numFmtId="1" fontId="3" fillId="0" borderId="1" xfId="0" applyNumberFormat="1" applyFont="1" applyBorder="1" applyAlignment="1">
      <alignment horizontal="left" vertical="center" wrapText="1"/>
    </xf>
    <xf numFmtId="175" fontId="15" fillId="0" borderId="1" xfId="0" applyNumberFormat="1" applyFont="1" applyBorder="1" applyAlignment="1">
      <alignment vertical="center"/>
    </xf>
    <xf numFmtId="49" fontId="3" fillId="0" borderId="1" xfId="0" applyNumberFormat="1" applyFont="1" applyBorder="1" applyAlignment="1">
      <alignment horizontal="center" vertical="center"/>
    </xf>
    <xf numFmtId="0" fontId="12" fillId="0" borderId="1" xfId="0" applyFont="1" applyBorder="1" applyAlignment="1">
      <alignment/>
    </xf>
    <xf numFmtId="0" fontId="3" fillId="0" borderId="1" xfId="0" applyFont="1" applyBorder="1" applyAlignment="1">
      <alignment horizontal="center"/>
    </xf>
    <xf numFmtId="0" fontId="3" fillId="0" borderId="1" xfId="0" applyFont="1" applyBorder="1" applyAlignment="1">
      <alignment vertical="center"/>
    </xf>
    <xf numFmtId="165" fontId="14" fillId="0" borderId="1" xfId="33" applyNumberFormat="1" applyFont="1" applyFill="1" applyBorder="1" applyAlignment="1">
      <alignment horizontal="right" vertical="center"/>
      <protection/>
    </xf>
    <xf numFmtId="164" fontId="14" fillId="0" borderId="1" xfId="33" applyNumberFormat="1" applyFont="1" applyFill="1" applyBorder="1" applyAlignment="1">
      <alignment horizontal="right" vertical="center"/>
      <protection/>
    </xf>
    <xf numFmtId="0" fontId="19" fillId="0" borderId="0" xfId="24" applyFont="1" applyAlignment="1">
      <alignment vertical="top"/>
      <protection/>
    </xf>
    <xf numFmtId="165" fontId="14" fillId="0" borderId="1" xfId="24" applyNumberFormat="1" applyFont="1" applyFill="1" applyBorder="1" applyAlignment="1" applyProtection="1">
      <alignment horizontal="right" vertical="center"/>
      <protection locked="0"/>
    </xf>
    <xf numFmtId="164" fontId="14" fillId="0" borderId="1" xfId="33" applyNumberFormat="1" applyFont="1" applyFill="1" applyBorder="1" applyAlignment="1" applyProtection="1">
      <alignment horizontal="right" vertical="center"/>
      <protection locked="0"/>
    </xf>
    <xf numFmtId="0" fontId="1" fillId="0" borderId="0" xfId="33" applyAlignment="1">
      <alignment vertical="top"/>
      <protection/>
    </xf>
    <xf numFmtId="164" fontId="14" fillId="0" borderId="1" xfId="24" applyNumberFormat="1" applyFont="1" applyBorder="1" applyAlignment="1">
      <alignment vertical="center"/>
      <protection/>
    </xf>
    <xf numFmtId="0" fontId="1" fillId="0" borderId="0" xfId="33">
      <alignment/>
      <protection/>
    </xf>
    <xf numFmtId="175" fontId="12" fillId="0" borderId="1" xfId="31" applyNumberFormat="1" applyFont="1" applyBorder="1" applyAlignment="1">
      <alignment horizontal="right" vertical="center"/>
    </xf>
    <xf numFmtId="0" fontId="12" fillId="0" borderId="1" xfId="15" applyFont="1" applyBorder="1" applyAlignment="1">
      <alignment horizontal="center"/>
      <protection/>
    </xf>
    <xf numFmtId="0" fontId="33" fillId="0" borderId="0" xfId="0" applyFont="1" applyAlignment="1">
      <alignment/>
    </xf>
    <xf numFmtId="3" fontId="3"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9" fillId="0" borderId="0" xfId="15" applyFont="1" applyBorder="1" applyAlignment="1">
      <alignment vertical="center"/>
      <protection/>
    </xf>
    <xf numFmtId="164" fontId="14" fillId="0" borderId="1" xfId="15" applyNumberFormat="1" applyFont="1" applyBorder="1" applyAlignment="1">
      <alignment vertical="center" wrapText="1"/>
      <protection/>
    </xf>
    <xf numFmtId="0" fontId="3" fillId="0" borderId="1" xfId="24" applyFont="1" applyBorder="1" applyAlignment="1">
      <alignment horizontal="left" vertical="top" wrapText="1"/>
      <protection/>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wrapText="1"/>
    </xf>
    <xf numFmtId="0" fontId="3" fillId="0" borderId="1" xfId="33" applyFont="1" applyFill="1" applyBorder="1" applyAlignment="1">
      <alignment horizontal="left" vertical="top" wrapText="1"/>
      <protection/>
    </xf>
    <xf numFmtId="0" fontId="3" fillId="0" borderId="0" xfId="0" applyFont="1" applyAlignment="1">
      <alignment wrapText="1"/>
    </xf>
    <xf numFmtId="0" fontId="3" fillId="0" borderId="1" xfId="33" applyFont="1" applyFill="1" applyBorder="1" applyAlignment="1">
      <alignment horizontal="left" vertical="center" wrapText="1"/>
      <protection/>
    </xf>
    <xf numFmtId="0" fontId="3" fillId="0" borderId="1" xfId="33" applyFont="1" applyFill="1" applyBorder="1" applyAlignment="1" applyProtection="1">
      <alignment horizontal="justify" vertical="top" wrapText="1"/>
      <protection locked="0"/>
    </xf>
    <xf numFmtId="194" fontId="14" fillId="0" borderId="1" xfId="0" applyNumberFormat="1" applyFont="1" applyBorder="1" applyAlignment="1">
      <alignment horizontal="right" vertical="center"/>
    </xf>
    <xf numFmtId="188" fontId="14" fillId="0" borderId="1" xfId="33" applyNumberFormat="1" applyFont="1" applyFill="1" applyBorder="1" applyAlignment="1">
      <alignment horizontal="right" vertical="center"/>
      <protection/>
    </xf>
    <xf numFmtId="194" fontId="14" fillId="0" borderId="1" xfId="0" applyNumberFormat="1" applyFont="1" applyBorder="1" applyAlignment="1">
      <alignment vertical="center" wrapText="1"/>
    </xf>
    <xf numFmtId="0" fontId="12" fillId="0" borderId="3" xfId="15" applyFont="1" applyFill="1" applyBorder="1" applyAlignment="1">
      <alignment horizontal="center"/>
      <protection/>
    </xf>
    <xf numFmtId="0" fontId="12" fillId="0" borderId="3" xfId="24" applyFont="1" applyFill="1" applyBorder="1" applyAlignment="1">
      <alignment horizontal="center" vertical="top"/>
      <protection/>
    </xf>
    <xf numFmtId="0" fontId="12" fillId="0" borderId="1" xfId="15" applyFont="1" applyFill="1" applyBorder="1" applyAlignment="1">
      <alignment horizontal="center" vertical="top" wrapText="1"/>
      <protection/>
    </xf>
    <xf numFmtId="0" fontId="12" fillId="0" borderId="1" xfId="24" applyFont="1" applyFill="1" applyBorder="1" applyAlignment="1">
      <alignment horizontal="center" vertical="top"/>
      <protection/>
    </xf>
    <xf numFmtId="0" fontId="36" fillId="0" borderId="0" xfId="0" applyFont="1" applyAlignment="1">
      <alignment horizontal="justify"/>
    </xf>
    <xf numFmtId="14" fontId="17" fillId="0" borderId="0" xfId="0" applyNumberFormat="1" applyFont="1" applyAlignment="1">
      <alignment horizontal="left"/>
    </xf>
    <xf numFmtId="0" fontId="3" fillId="0" borderId="1" xfId="15" applyFont="1" applyFill="1" applyBorder="1" applyAlignment="1">
      <alignment vertical="top" wrapText="1"/>
      <protection/>
    </xf>
    <xf numFmtId="164" fontId="19" fillId="0" borderId="1" xfId="15" applyNumberFormat="1" applyFont="1" applyBorder="1" applyAlignment="1">
      <alignment vertical="center" wrapText="1"/>
      <protection/>
    </xf>
    <xf numFmtId="0" fontId="15" fillId="0" borderId="1" xfId="0" applyFont="1" applyBorder="1" applyAlignment="1">
      <alignment vertical="center" wrapText="1"/>
    </xf>
    <xf numFmtId="194" fontId="19" fillId="0" borderId="1" xfId="0" applyNumberFormat="1" applyFont="1" applyBorder="1" applyAlignment="1">
      <alignment horizontal="right" vertical="center"/>
    </xf>
    <xf numFmtId="193" fontId="3" fillId="0" borderId="0" xfId="31" applyNumberFormat="1" applyFont="1" applyBorder="1" applyAlignment="1">
      <alignment/>
    </xf>
    <xf numFmtId="175" fontId="24" fillId="0" borderId="1" xfId="15" applyNumberFormat="1" applyFont="1" applyBorder="1" applyAlignment="1">
      <alignment vertical="center" wrapText="1"/>
      <protection/>
    </xf>
    <xf numFmtId="197" fontId="14" fillId="0" borderId="1" xfId="0" applyNumberFormat="1" applyFont="1" applyBorder="1" applyAlignment="1">
      <alignment vertical="center" wrapText="1"/>
    </xf>
    <xf numFmtId="195" fontId="14" fillId="0" borderId="1" xfId="0" applyNumberFormat="1" applyFont="1" applyBorder="1" applyAlignment="1">
      <alignment vertical="center" wrapText="1"/>
    </xf>
    <xf numFmtId="0" fontId="1" fillId="0" borderId="0" xfId="0" applyFont="1" applyAlignment="1">
      <alignment vertical="top"/>
    </xf>
    <xf numFmtId="3" fontId="12" fillId="0" borderId="1" xfId="0" applyNumberFormat="1" applyFont="1" applyFill="1" applyBorder="1" applyAlignment="1">
      <alignment horizontal="center" vertical="top" wrapText="1"/>
    </xf>
    <xf numFmtId="0" fontId="12" fillId="0" borderId="0" xfId="0" applyFont="1" applyBorder="1" applyAlignment="1">
      <alignment horizontal="center"/>
    </xf>
    <xf numFmtId="0" fontId="12" fillId="0" borderId="1" xfId="24" applyFont="1" applyFill="1" applyBorder="1" applyAlignment="1">
      <alignment horizontal="left" vertical="top" wrapText="1"/>
      <protection/>
    </xf>
    <xf numFmtId="0" fontId="3" fillId="0" borderId="1" xfId="28" applyFont="1" applyBorder="1" applyAlignment="1">
      <alignment vertical="center" wrapText="1"/>
      <protection/>
    </xf>
    <xf numFmtId="0" fontId="39" fillId="0" borderId="0" xfId="0" applyFont="1" applyAlignment="1">
      <alignment horizontal="center"/>
    </xf>
    <xf numFmtId="0" fontId="38" fillId="0" borderId="0" xfId="0" applyFont="1" applyAlignment="1">
      <alignment horizontal="justify"/>
    </xf>
    <xf numFmtId="0" fontId="36" fillId="0" borderId="0" xfId="0" applyFont="1" applyAlignment="1">
      <alignment horizontal="left"/>
    </xf>
    <xf numFmtId="0" fontId="37" fillId="0" borderId="0" xfId="0" applyFont="1" applyAlignment="1">
      <alignment/>
    </xf>
    <xf numFmtId="0" fontId="20" fillId="0" borderId="0" xfId="0" applyFont="1" applyAlignment="1">
      <alignment/>
    </xf>
    <xf numFmtId="49" fontId="3" fillId="0" borderId="4" xfId="0" applyNumberFormat="1" applyFont="1" applyBorder="1" applyAlignment="1">
      <alignment horizontal="center" vertical="center" wrapText="1"/>
    </xf>
    <xf numFmtId="0" fontId="3" fillId="0" borderId="4" xfId="0" applyFont="1" applyBorder="1" applyAlignment="1">
      <alignment vertical="top" wrapText="1"/>
    </xf>
    <xf numFmtId="175" fontId="3" fillId="0" borderId="4" xfId="24" applyNumberFormat="1" applyFont="1" applyBorder="1" applyAlignment="1" applyProtection="1">
      <alignment horizontal="right" vertical="center" wrapText="1"/>
      <protection locked="0"/>
    </xf>
    <xf numFmtId="175" fontId="3" fillId="0" borderId="4" xfId="24" applyNumberFormat="1" applyFont="1" applyBorder="1" applyAlignment="1">
      <alignment horizontal="right" vertical="center" wrapText="1"/>
      <protection/>
    </xf>
    <xf numFmtId="0" fontId="3" fillId="0" borderId="0" xfId="28" applyFont="1" applyAlignment="1">
      <alignment vertical="top"/>
      <protection/>
    </xf>
    <xf numFmtId="3" fontId="3" fillId="0" borderId="0" xfId="28" applyNumberFormat="1" applyFont="1" applyAlignment="1">
      <alignment vertical="top"/>
      <protection/>
    </xf>
    <xf numFmtId="0" fontId="3" fillId="0" borderId="4" xfId="0" applyFont="1" applyBorder="1" applyAlignment="1">
      <alignment wrapText="1"/>
    </xf>
    <xf numFmtId="0" fontId="41" fillId="0" borderId="0" xfId="0" applyFont="1" applyFill="1" applyBorder="1" applyAlignment="1">
      <alignment vertical="center" wrapText="1"/>
    </xf>
    <xf numFmtId="197" fontId="41" fillId="0" borderId="0" xfId="0" applyNumberFormat="1" applyFont="1" applyFill="1" applyBorder="1" applyAlignment="1">
      <alignment horizontal="center" vertical="center" wrapText="1"/>
    </xf>
    <xf numFmtId="0" fontId="3" fillId="0" borderId="0" xfId="15" applyFont="1" applyBorder="1" applyAlignment="1">
      <alignment horizontal="center" vertical="center"/>
      <protection/>
    </xf>
    <xf numFmtId="0" fontId="3" fillId="0" borderId="1" xfId="27" applyFont="1" applyFill="1" applyBorder="1" applyAlignment="1" quotePrefix="1">
      <alignment vertical="center" wrapText="1"/>
      <protection/>
    </xf>
    <xf numFmtId="175" fontId="3" fillId="0" borderId="1" xfId="0" applyNumberFormat="1"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3" fillId="0" borderId="1" xfId="27" applyFont="1" applyFill="1" applyBorder="1" applyAlignment="1" quotePrefix="1">
      <alignment horizontal="left" vertical="top" wrapText="1"/>
      <protection/>
    </xf>
    <xf numFmtId="0" fontId="3" fillId="0" borderId="1" xfId="0" applyFont="1" applyBorder="1" applyAlignment="1">
      <alignment vertical="center" wrapText="1"/>
    </xf>
    <xf numFmtId="49" fontId="27" fillId="0" borderId="1" xfId="0" applyNumberFormat="1" applyFont="1" applyFill="1" applyBorder="1" applyAlignment="1">
      <alignment horizontal="left" vertical="center"/>
    </xf>
    <xf numFmtId="0" fontId="12" fillId="0" borderId="1" xfId="0" applyFont="1" applyFill="1" applyBorder="1" applyAlignment="1">
      <alignment vertical="center" wrapText="1"/>
    </xf>
    <xf numFmtId="3" fontId="3" fillId="0" borderId="1" xfId="0" applyNumberFormat="1" applyFont="1" applyFill="1" applyBorder="1" applyAlignment="1">
      <alignment vertical="center"/>
    </xf>
    <xf numFmtId="0" fontId="12" fillId="0" borderId="1" xfId="0" applyFont="1" applyFill="1" applyBorder="1" applyAlignment="1">
      <alignment horizontal="center" vertical="center"/>
    </xf>
    <xf numFmtId="175" fontId="27" fillId="0" borderId="1" xfId="0" applyNumberFormat="1" applyFont="1" applyFill="1" applyBorder="1" applyAlignment="1">
      <alignment vertical="center"/>
    </xf>
    <xf numFmtId="175" fontId="42" fillId="0" borderId="1" xfId="0" applyNumberFormat="1" applyFont="1" applyFill="1" applyBorder="1" applyAlignment="1">
      <alignment vertical="center"/>
    </xf>
    <xf numFmtId="188" fontId="14" fillId="0" borderId="1" xfId="15" applyNumberFormat="1" applyFont="1" applyBorder="1" applyAlignment="1">
      <alignment horizontal="right" vertical="center" wrapText="1"/>
      <protection/>
    </xf>
    <xf numFmtId="164" fontId="14" fillId="0" borderId="1" xfId="24" applyNumberFormat="1" applyFont="1" applyFill="1" applyBorder="1" applyAlignment="1">
      <alignment vertical="center"/>
      <protection/>
    </xf>
    <xf numFmtId="164" fontId="14" fillId="0" borderId="1" xfId="15" applyNumberFormat="1" applyFont="1" applyBorder="1" applyAlignment="1">
      <alignment horizontal="right" vertical="center" wrapText="1"/>
      <protection/>
    </xf>
    <xf numFmtId="165" fontId="14" fillId="0" borderId="1" xfId="15" applyNumberFormat="1" applyFont="1" applyBorder="1" applyAlignment="1">
      <alignment horizontal="right" vertical="center" wrapText="1"/>
      <protection/>
    </xf>
    <xf numFmtId="194" fontId="14"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3" fontId="14" fillId="0" borderId="1" xfId="0" applyNumberFormat="1" applyFont="1" applyFill="1" applyBorder="1" applyAlignment="1">
      <alignment horizontal="center" vertical="center" wrapText="1"/>
    </xf>
    <xf numFmtId="197" fontId="14" fillId="0" borderId="1" xfId="0" applyNumberFormat="1" applyFont="1" applyFill="1" applyBorder="1" applyAlignment="1">
      <alignment horizontal="center" vertical="center" wrapText="1"/>
    </xf>
    <xf numFmtId="3" fontId="3" fillId="0" borderId="1" xfId="0" applyNumberFormat="1" applyFont="1" applyBorder="1" applyAlignment="1">
      <alignment horizontal="right" vertical="center"/>
    </xf>
    <xf numFmtId="3" fontId="3" fillId="0" borderId="1" xfId="31" applyNumberFormat="1" applyFont="1" applyBorder="1" applyAlignment="1">
      <alignment horizontal="right"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left" vertical="center" wrapText="1"/>
    </xf>
    <xf numFmtId="188" fontId="14" fillId="0" borderId="4" xfId="33" applyNumberFormat="1" applyFont="1" applyFill="1" applyBorder="1" applyAlignment="1">
      <alignment horizontal="right" vertical="center"/>
      <protection/>
    </xf>
    <xf numFmtId="0" fontId="15" fillId="0" borderId="1" xfId="0" applyFont="1" applyBorder="1" applyAlignment="1" quotePrefix="1">
      <alignment vertical="top" wrapText="1"/>
    </xf>
    <xf numFmtId="0" fontId="43" fillId="0" borderId="0" xfId="0" applyFont="1" applyBorder="1" applyAlignment="1">
      <alignment horizontal="center" vertical="top"/>
    </xf>
    <xf numFmtId="0" fontId="43" fillId="0" borderId="0" xfId="0" applyFont="1" applyAlignment="1">
      <alignment wrapText="1"/>
    </xf>
    <xf numFmtId="3" fontId="11" fillId="0" borderId="0" xfId="31" applyNumberFormat="1" applyFont="1" applyBorder="1" applyAlignment="1">
      <alignment/>
    </xf>
    <xf numFmtId="3" fontId="13" fillId="0" borderId="0" xfId="31" applyNumberFormat="1" applyFont="1" applyAlignment="1">
      <alignment horizontal="left" vertical="top"/>
    </xf>
    <xf numFmtId="3" fontId="44" fillId="0" borderId="0" xfId="31" applyNumberFormat="1" applyFont="1" applyAlignment="1">
      <alignment horizontal="justify" vertical="top" wrapText="1"/>
    </xf>
    <xf numFmtId="3" fontId="13" fillId="0" borderId="0" xfId="31" applyNumberFormat="1" applyFont="1" applyAlignment="1">
      <alignment horizontal="right" vertical="top" wrapText="1"/>
    </xf>
    <xf numFmtId="3" fontId="13" fillId="0" borderId="0" xfId="31" applyNumberFormat="1" applyFont="1" applyAlignment="1">
      <alignment vertical="top"/>
    </xf>
    <xf numFmtId="0" fontId="43" fillId="0" borderId="0" xfId="0" applyFont="1" applyAlignment="1">
      <alignment horizontal="left" vertical="top"/>
    </xf>
    <xf numFmtId="0" fontId="13" fillId="0" borderId="0" xfId="0" applyFont="1" applyAlignment="1">
      <alignment horizontal="justify" vertical="top" wrapText="1"/>
    </xf>
    <xf numFmtId="3" fontId="43" fillId="0" borderId="0" xfId="0" applyNumberFormat="1" applyFont="1" applyAlignment="1">
      <alignment horizontal="right" vertical="top" wrapText="1"/>
    </xf>
    <xf numFmtId="3" fontId="43" fillId="0" borderId="0" xfId="0" applyNumberFormat="1" applyFont="1" applyAlignment="1">
      <alignment vertical="top"/>
    </xf>
    <xf numFmtId="3" fontId="44" fillId="0" borderId="0" xfId="0" applyNumberFormat="1" applyFont="1" applyAlignment="1">
      <alignment vertical="top"/>
    </xf>
    <xf numFmtId="0" fontId="43" fillId="0" borderId="0" xfId="0" applyFont="1" applyBorder="1" applyAlignment="1">
      <alignment horizontal="left"/>
    </xf>
    <xf numFmtId="0" fontId="13" fillId="0" borderId="0" xfId="0" applyFont="1" applyFill="1" applyBorder="1" applyAlignment="1">
      <alignment horizontal="justify" vertical="top" wrapText="1"/>
    </xf>
    <xf numFmtId="3" fontId="13" fillId="0" borderId="0" xfId="31" applyNumberFormat="1" applyFont="1" applyAlignment="1">
      <alignment wrapText="1"/>
    </xf>
    <xf numFmtId="3" fontId="13" fillId="0" borderId="0" xfId="31" applyNumberFormat="1" applyFont="1" applyAlignment="1">
      <alignment/>
    </xf>
    <xf numFmtId="3" fontId="11" fillId="0" borderId="0" xfId="31" applyNumberFormat="1" applyFont="1" applyAlignment="1">
      <alignment/>
    </xf>
    <xf numFmtId="0" fontId="12" fillId="0" borderId="0" xfId="24" applyFont="1" applyFill="1" applyBorder="1" applyAlignment="1">
      <alignment horizontal="center" vertical="center" wrapText="1"/>
      <protection/>
    </xf>
    <xf numFmtId="0" fontId="12" fillId="0" borderId="0" xfId="24" applyFont="1" applyFill="1" applyBorder="1" applyAlignment="1" applyProtection="1">
      <alignment horizontal="center" vertical="center"/>
      <protection locked="0"/>
    </xf>
    <xf numFmtId="5" fontId="12" fillId="0" borderId="0" xfId="24" applyNumberFormat="1" applyFont="1" applyFill="1" applyBorder="1" applyAlignment="1">
      <alignment horizontal="center" vertical="center" wrapText="1"/>
      <protection/>
    </xf>
    <xf numFmtId="0" fontId="12" fillId="0" borderId="1" xfId="24" applyFont="1" applyBorder="1" applyAlignment="1">
      <alignment horizontal="center" vertical="top" wrapText="1"/>
      <protection/>
    </xf>
    <xf numFmtId="0" fontId="15" fillId="0" borderId="1" xfId="0" applyFont="1" applyFill="1" applyBorder="1" applyAlignment="1">
      <alignment wrapText="1"/>
    </xf>
    <xf numFmtId="165" fontId="14" fillId="0" borderId="1" xfId="24" applyNumberFormat="1" applyFont="1" applyBorder="1" applyAlignment="1">
      <alignment vertical="center"/>
      <protection/>
    </xf>
    <xf numFmtId="0" fontId="3" fillId="0" borderId="1" xfId="28" applyFont="1" applyBorder="1" applyAlignment="1">
      <alignment vertical="top" wrapText="1"/>
      <protection/>
    </xf>
    <xf numFmtId="6" fontId="15" fillId="0" borderId="1" xfId="0" applyNumberFormat="1" applyFont="1" applyFill="1" applyBorder="1" applyAlignment="1">
      <alignment vertical="center" wrapText="1"/>
    </xf>
    <xf numFmtId="49" fontId="3" fillId="0" borderId="4" xfId="28" applyNumberFormat="1" applyFont="1" applyBorder="1" applyAlignment="1">
      <alignment horizontal="center" vertical="center"/>
      <protection/>
    </xf>
    <xf numFmtId="164" fontId="14" fillId="0" borderId="4" xfId="24" applyNumberFormat="1" applyFont="1" applyBorder="1" applyAlignment="1" applyProtection="1">
      <alignment horizontal="right" vertical="center"/>
      <protection locked="0"/>
    </xf>
    <xf numFmtId="0" fontId="3" fillId="0" borderId="4" xfId="0" applyFont="1" applyBorder="1" applyAlignment="1">
      <alignment vertical="center" wrapText="1"/>
    </xf>
    <xf numFmtId="0" fontId="3" fillId="0" borderId="4" xfId="28" applyFont="1" applyBorder="1" applyAlignment="1">
      <alignment horizontal="center" vertical="center"/>
      <protection/>
    </xf>
    <xf numFmtId="0" fontId="12" fillId="0" borderId="4" xfId="24" applyFont="1" applyFill="1" applyBorder="1" applyAlignment="1">
      <alignment vertical="center" wrapText="1"/>
      <protection/>
    </xf>
    <xf numFmtId="164" fontId="19" fillId="0" borderId="4" xfId="24" applyNumberFormat="1" applyFont="1" applyBorder="1" applyAlignment="1" applyProtection="1">
      <alignment horizontal="right" vertical="center"/>
      <protection locked="0"/>
    </xf>
    <xf numFmtId="164" fontId="14" fillId="0" borderId="4" xfId="24" applyNumberFormat="1" applyFont="1" applyFill="1" applyBorder="1" applyAlignment="1" applyProtection="1">
      <alignment vertical="center"/>
      <protection locked="0"/>
    </xf>
    <xf numFmtId="0" fontId="3" fillId="0" borderId="0" xfId="0" applyFont="1" applyBorder="1" applyAlignment="1">
      <alignment vertical="center" wrapText="1"/>
    </xf>
    <xf numFmtId="0" fontId="3" fillId="0" borderId="4" xfId="0" applyFont="1" applyBorder="1" applyAlignment="1">
      <alignment horizontal="left" vertical="top" wrapText="1"/>
    </xf>
    <xf numFmtId="188" fontId="14" fillId="0" borderId="1" xfId="26" applyNumberFormat="1" applyFont="1" applyBorder="1" applyAlignment="1">
      <alignment horizontal="right" vertical="center"/>
      <protection/>
    </xf>
    <xf numFmtId="0" fontId="15" fillId="0" borderId="1" xfId="15" applyFont="1" applyFill="1" applyBorder="1" applyAlignment="1">
      <alignment vertical="top"/>
      <protection/>
    </xf>
    <xf numFmtId="0" fontId="1" fillId="0" borderId="1" xfId="33" applyBorder="1" applyAlignment="1">
      <alignment vertical="center"/>
      <protection/>
    </xf>
    <xf numFmtId="0" fontId="1" fillId="0" borderId="1" xfId="15" applyBorder="1" applyAlignment="1">
      <alignment vertical="center"/>
      <protection/>
    </xf>
    <xf numFmtId="0" fontId="15" fillId="0" borderId="1" xfId="0" applyFont="1" applyFill="1" applyBorder="1" applyAlignment="1">
      <alignment vertical="center" wrapText="1"/>
    </xf>
    <xf numFmtId="0" fontId="15" fillId="0" borderId="1" xfId="15" applyFont="1" applyFill="1" applyBorder="1" applyAlignment="1">
      <alignment vertical="center" wrapText="1"/>
      <protection/>
    </xf>
    <xf numFmtId="0" fontId="15" fillId="0" borderId="1" xfId="15" applyFont="1" applyBorder="1" applyAlignment="1">
      <alignment vertical="center" wrapText="1"/>
      <protection/>
    </xf>
    <xf numFmtId="0" fontId="3" fillId="0" borderId="0" xfId="0" applyFont="1" applyFill="1" applyAlignment="1">
      <alignment vertical="center" wrapText="1"/>
    </xf>
    <xf numFmtId="0" fontId="3" fillId="0" borderId="4" xfId="0" applyFont="1" applyFill="1" applyBorder="1" applyAlignment="1">
      <alignment vertical="center" wrapText="1"/>
    </xf>
    <xf numFmtId="0" fontId="12" fillId="0" borderId="4" xfId="0" applyFont="1" applyBorder="1" applyAlignment="1">
      <alignment horizontal="center" vertical="top" wrapText="1"/>
    </xf>
    <xf numFmtId="0" fontId="3" fillId="0" borderId="3" xfId="24" applyFont="1" applyBorder="1" applyAlignment="1">
      <alignment vertical="top" wrapText="1"/>
      <protection/>
    </xf>
    <xf numFmtId="0" fontId="12" fillId="0" borderId="5" xfId="24" applyFont="1" applyFill="1" applyBorder="1" applyAlignment="1">
      <alignment vertical="center" wrapText="1"/>
      <protection/>
    </xf>
    <xf numFmtId="202" fontId="3" fillId="0" borderId="6" xfId="24" applyNumberFormat="1" applyFont="1" applyFill="1" applyBorder="1" applyAlignment="1">
      <alignment horizontal="left" vertical="center" wrapText="1"/>
      <protection/>
    </xf>
    <xf numFmtId="164" fontId="14" fillId="0" borderId="7" xfId="24" applyNumberFormat="1" applyFont="1" applyBorder="1" applyAlignment="1" applyProtection="1">
      <alignment horizontal="right" vertical="center"/>
      <protection locked="0"/>
    </xf>
    <xf numFmtId="165" fontId="14" fillId="0" borderId="1" xfId="24" applyNumberFormat="1" applyFont="1" applyBorder="1" applyAlignment="1" applyProtection="1">
      <alignment horizontal="right" vertical="center"/>
      <protection locked="0"/>
    </xf>
    <xf numFmtId="197" fontId="14" fillId="0" borderId="1" xfId="15" applyNumberFormat="1" applyFont="1" applyBorder="1" applyAlignment="1" applyProtection="1">
      <alignment horizontal="right" vertical="center"/>
      <protection locked="0"/>
    </xf>
    <xf numFmtId="6" fontId="15" fillId="0" borderId="1" xfId="0" applyNumberFormat="1" applyFont="1" applyFill="1" applyBorder="1" applyAlignment="1">
      <alignment vertical="center" wrapText="1"/>
    </xf>
    <xf numFmtId="0" fontId="46" fillId="0" borderId="0" xfId="0" applyFont="1" applyAlignment="1">
      <alignment/>
    </xf>
    <xf numFmtId="5" fontId="3" fillId="0" borderId="1" xfId="24" applyNumberFormat="1" applyFont="1" applyBorder="1" applyAlignment="1" applyProtection="1">
      <alignment vertical="center" wrapText="1"/>
      <protection locked="0"/>
    </xf>
    <xf numFmtId="175" fontId="3" fillId="0" borderId="7" xfId="24" applyNumberFormat="1" applyFont="1" applyBorder="1" applyAlignment="1" applyProtection="1">
      <alignment vertical="center" wrapText="1"/>
      <protection locked="0"/>
    </xf>
    <xf numFmtId="175" fontId="3" fillId="0" borderId="7" xfId="24" applyNumberFormat="1" applyFont="1" applyBorder="1" applyAlignment="1">
      <alignment vertical="center" wrapText="1"/>
      <protection/>
    </xf>
    <xf numFmtId="175" fontId="3" fillId="0" borderId="4" xfId="24" applyNumberFormat="1" applyFont="1" applyBorder="1" applyAlignment="1" applyProtection="1">
      <alignment vertical="center" wrapText="1"/>
      <protection locked="0"/>
    </xf>
    <xf numFmtId="175" fontId="3" fillId="0" borderId="4" xfId="24" applyNumberFormat="1" applyFont="1" applyBorder="1" applyAlignment="1">
      <alignment vertical="center" wrapText="1"/>
      <protection/>
    </xf>
    <xf numFmtId="191" fontId="14" fillId="0" borderId="4" xfId="33" applyNumberFormat="1" applyFont="1" applyFill="1" applyBorder="1" applyAlignment="1">
      <alignment horizontal="right" vertical="center"/>
      <protection/>
    </xf>
    <xf numFmtId="49" fontId="3" fillId="0" borderId="8" xfId="15" applyNumberFormat="1" applyFont="1" applyBorder="1" applyAlignment="1">
      <alignment horizontal="center" vertical="center"/>
      <protection/>
    </xf>
    <xf numFmtId="0" fontId="35" fillId="0" borderId="9" xfId="0" applyFont="1" applyBorder="1" applyAlignment="1">
      <alignment horizontal="left" vertical="center" wrapText="1"/>
    </xf>
    <xf numFmtId="194" fontId="14" fillId="0" borderId="8" xfId="0" applyNumberFormat="1" applyFont="1" applyBorder="1" applyAlignment="1">
      <alignment horizontal="right" vertical="center"/>
    </xf>
    <xf numFmtId="175" fontId="3" fillId="0" borderId="9" xfId="24" applyNumberFormat="1" applyFont="1" applyBorder="1" applyAlignment="1" applyProtection="1">
      <alignment horizontal="right" vertical="center" wrapText="1"/>
      <protection locked="0"/>
    </xf>
    <xf numFmtId="0" fontId="35" fillId="0" borderId="1" xfId="0" applyFont="1" applyBorder="1" applyAlignment="1">
      <alignment wrapText="1"/>
    </xf>
    <xf numFmtId="191" fontId="14" fillId="0" borderId="4" xfId="0" applyNumberFormat="1" applyFont="1" applyBorder="1" applyAlignment="1">
      <alignment horizontal="right" vertical="center"/>
    </xf>
    <xf numFmtId="3" fontId="3" fillId="0" borderId="4" xfId="31" applyNumberFormat="1" applyFont="1" applyFill="1" applyBorder="1" applyAlignment="1" applyProtection="1">
      <alignment horizontal="right" vertical="center" wrapText="1"/>
      <protection/>
    </xf>
    <xf numFmtId="197" fontId="19" fillId="0" borderId="1" xfId="0" applyNumberFormat="1" applyFont="1" applyBorder="1" applyAlignment="1">
      <alignment vertical="center" wrapText="1"/>
    </xf>
    <xf numFmtId="175" fontId="19" fillId="0" borderId="1" xfId="0" applyNumberFormat="1" applyFont="1" applyFill="1" applyBorder="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top"/>
    </xf>
    <xf numFmtId="0" fontId="11" fillId="0" borderId="0" xfId="0" applyFont="1" applyFill="1" applyBorder="1" applyAlignment="1">
      <alignment vertical="top"/>
    </xf>
    <xf numFmtId="49" fontId="11" fillId="0" borderId="0" xfId="0" applyNumberFormat="1" applyFont="1" applyBorder="1" applyAlignment="1">
      <alignment horizontal="center" vertical="top"/>
    </xf>
    <xf numFmtId="49" fontId="11" fillId="0" borderId="0" xfId="0" applyNumberFormat="1" applyFont="1" applyBorder="1" applyAlignment="1">
      <alignment vertical="top" wrapText="1"/>
    </xf>
    <xf numFmtId="0" fontId="11" fillId="0" borderId="0" xfId="0" applyFont="1" applyBorder="1" applyAlignment="1">
      <alignment vertical="center"/>
    </xf>
    <xf numFmtId="3" fontId="12" fillId="0" borderId="1" xfId="0" applyNumberFormat="1" applyFont="1" applyFill="1" applyBorder="1" applyAlignment="1">
      <alignment vertical="center" wrapText="1"/>
    </xf>
    <xf numFmtId="0" fontId="27" fillId="0" borderId="1" xfId="0" applyNumberFormat="1" applyFont="1" applyFill="1" applyBorder="1" applyAlignment="1">
      <alignment horizontal="center" vertical="center" wrapText="1"/>
    </xf>
    <xf numFmtId="175" fontId="3" fillId="0" borderId="8" xfId="15" applyNumberFormat="1" applyFont="1" applyBorder="1" applyAlignment="1">
      <alignment vertical="center" wrapText="1"/>
      <protection/>
    </xf>
    <xf numFmtId="175" fontId="3" fillId="0" borderId="8" xfId="0" applyNumberFormat="1"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vertical="top"/>
    </xf>
    <xf numFmtId="0" fontId="12" fillId="0" borderId="0" xfId="0" applyFont="1" applyFill="1" applyAlignment="1">
      <alignment horizontal="left"/>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49" fontId="3" fillId="0" borderId="10" xfId="0" applyNumberFormat="1" applyFont="1" applyFill="1" applyBorder="1" applyAlignment="1">
      <alignment horizontal="center" vertical="top"/>
    </xf>
    <xf numFmtId="49" fontId="3" fillId="0" borderId="1" xfId="0" applyNumberFormat="1" applyFont="1" applyFill="1" applyBorder="1" applyAlignment="1">
      <alignment vertical="top" wrapText="1"/>
    </xf>
    <xf numFmtId="0" fontId="12" fillId="0" borderId="1" xfId="0" applyFont="1" applyFill="1" applyBorder="1" applyAlignment="1">
      <alignment vertical="top" wrapText="1"/>
    </xf>
    <xf numFmtId="194" fontId="3" fillId="0" borderId="3" xfId="0" applyNumberFormat="1" applyFont="1" applyFill="1" applyBorder="1" applyAlignment="1">
      <alignment vertical="center"/>
    </xf>
    <xf numFmtId="0" fontId="3" fillId="0" borderId="1" xfId="0" applyFont="1" applyFill="1" applyBorder="1" applyAlignment="1">
      <alignment vertical="center"/>
    </xf>
    <xf numFmtId="49" fontId="3" fillId="0" borderId="1" xfId="22" applyNumberFormat="1" applyFont="1" applyBorder="1" applyAlignment="1">
      <alignment vertical="top" wrapText="1"/>
      <protection/>
    </xf>
    <xf numFmtId="0" fontId="12" fillId="0" borderId="1" xfId="22" applyFont="1" applyBorder="1" applyAlignment="1">
      <alignment vertical="top" wrapText="1"/>
      <protection/>
    </xf>
    <xf numFmtId="191" fontId="3" fillId="0" borderId="3" xfId="0" applyNumberFormat="1" applyFont="1" applyFill="1" applyBorder="1" applyAlignment="1">
      <alignment vertical="center"/>
    </xf>
    <xf numFmtId="0" fontId="3" fillId="0" borderId="1" xfId="0" applyFont="1" applyFill="1" applyBorder="1" applyAlignment="1">
      <alignment vertical="top" wrapText="1"/>
    </xf>
    <xf numFmtId="198" fontId="3" fillId="0" borderId="3" xfId="0" applyNumberFormat="1"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49" fontId="48" fillId="0" borderId="10" xfId="0" applyNumberFormat="1" applyFont="1" applyFill="1" applyBorder="1" applyAlignment="1">
      <alignment horizontal="center" vertical="top"/>
    </xf>
    <xf numFmtId="49" fontId="48" fillId="0" borderId="1" xfId="0" applyNumberFormat="1" applyFont="1" applyFill="1" applyBorder="1" applyAlignment="1">
      <alignment vertical="top" wrapText="1"/>
    </xf>
    <xf numFmtId="0" fontId="48" fillId="0" borderId="1" xfId="0" applyFont="1" applyFill="1" applyBorder="1" applyAlignment="1">
      <alignment vertical="top" wrapText="1"/>
    </xf>
    <xf numFmtId="0" fontId="48" fillId="0" borderId="3" xfId="0" applyFont="1" applyFill="1" applyBorder="1" applyAlignment="1">
      <alignment vertical="center"/>
    </xf>
    <xf numFmtId="0" fontId="48" fillId="0" borderId="1" xfId="0" applyFont="1" applyFill="1" applyBorder="1" applyAlignment="1">
      <alignment vertical="center"/>
    </xf>
    <xf numFmtId="0" fontId="12" fillId="0" borderId="1" xfId="22" applyFont="1" applyFill="1" applyBorder="1" applyAlignment="1">
      <alignment vertical="top" wrapText="1"/>
      <protection/>
    </xf>
    <xf numFmtId="0" fontId="3" fillId="0" borderId="1" xfId="22" applyFont="1" applyBorder="1" applyAlignment="1">
      <alignment vertical="top" wrapText="1"/>
      <protection/>
    </xf>
    <xf numFmtId="0" fontId="27" fillId="0" borderId="1" xfId="22" applyFont="1" applyBorder="1" applyAlignment="1">
      <alignment vertical="top" wrapText="1"/>
      <protection/>
    </xf>
    <xf numFmtId="191" fontId="48" fillId="0" borderId="3" xfId="0" applyNumberFormat="1" applyFont="1" applyFill="1" applyBorder="1" applyAlignment="1">
      <alignment vertical="center"/>
    </xf>
    <xf numFmtId="0" fontId="27" fillId="0" borderId="1" xfId="0" applyFont="1" applyFill="1" applyBorder="1" applyAlignment="1">
      <alignment vertical="top" wrapText="1"/>
    </xf>
    <xf numFmtId="190" fontId="3" fillId="0" borderId="3" xfId="0" applyNumberFormat="1" applyFont="1" applyFill="1" applyBorder="1" applyAlignment="1">
      <alignment vertical="center"/>
    </xf>
    <xf numFmtId="197" fontId="3" fillId="0" borderId="3" xfId="0" applyNumberFormat="1" applyFont="1" applyFill="1" applyBorder="1" applyAlignment="1">
      <alignment vertical="center"/>
    </xf>
    <xf numFmtId="49" fontId="3" fillId="0" borderId="11" xfId="0" applyNumberFormat="1" applyFont="1" applyFill="1" applyBorder="1" applyAlignment="1">
      <alignment horizontal="center" vertical="top"/>
    </xf>
    <xf numFmtId="49" fontId="3" fillId="0" borderId="8" xfId="0" applyNumberFormat="1" applyFont="1" applyFill="1" applyBorder="1" applyAlignment="1">
      <alignment vertical="top" wrapText="1"/>
    </xf>
    <xf numFmtId="0" fontId="12" fillId="0" borderId="8" xfId="0" applyFont="1" applyFill="1" applyBorder="1" applyAlignment="1">
      <alignment vertical="top" wrapText="1"/>
    </xf>
    <xf numFmtId="198" fontId="3" fillId="0" borderId="12" xfId="0" applyNumberFormat="1" applyFont="1" applyFill="1" applyBorder="1" applyAlignment="1">
      <alignment vertical="center"/>
    </xf>
    <xf numFmtId="0" fontId="3" fillId="0" borderId="8" xfId="0" applyFont="1" applyFill="1" applyBorder="1" applyAlignment="1">
      <alignment vertical="center"/>
    </xf>
    <xf numFmtId="0" fontId="3" fillId="0" borderId="8" xfId="0" applyFont="1" applyBorder="1" applyAlignment="1">
      <alignment vertical="center"/>
    </xf>
    <xf numFmtId="49" fontId="3" fillId="0" borderId="1" xfId="0" applyNumberFormat="1" applyFont="1" applyBorder="1" applyAlignment="1">
      <alignment horizontal="center" vertical="top"/>
    </xf>
    <xf numFmtId="49" fontId="3" fillId="0" borderId="1" xfId="0" applyNumberFormat="1" applyFont="1" applyBorder="1" applyAlignment="1">
      <alignment vertical="top" wrapText="1"/>
    </xf>
    <xf numFmtId="0" fontId="12" fillId="0" borderId="1" xfId="0" applyFont="1" applyBorder="1" applyAlignment="1">
      <alignment horizontal="left"/>
    </xf>
    <xf numFmtId="0" fontId="3" fillId="0" borderId="0" xfId="0" applyFont="1" applyAlignment="1">
      <alignment vertical="center"/>
    </xf>
    <xf numFmtId="191" fontId="3" fillId="0" borderId="1" xfId="0" applyNumberFormat="1" applyFont="1" applyFill="1" applyBorder="1" applyAlignment="1">
      <alignment vertical="center"/>
    </xf>
    <xf numFmtId="197" fontId="3" fillId="0" borderId="1" xfId="0" applyNumberFormat="1" applyFont="1" applyFill="1" applyBorder="1" applyAlignment="1">
      <alignment vertical="center"/>
    </xf>
    <xf numFmtId="198" fontId="3" fillId="0" borderId="1" xfId="0" applyNumberFormat="1" applyFont="1" applyFill="1" applyBorder="1" applyAlignment="1">
      <alignment vertical="center"/>
    </xf>
    <xf numFmtId="190" fontId="3" fillId="0" borderId="1" xfId="0" applyNumberFormat="1" applyFont="1" applyFill="1" applyBorder="1" applyAlignment="1">
      <alignment vertical="center"/>
    </xf>
    <xf numFmtId="0" fontId="3" fillId="0" borderId="8" xfId="0" applyFont="1" applyFill="1" applyBorder="1" applyAlignment="1">
      <alignment vertical="top" wrapText="1"/>
    </xf>
    <xf numFmtId="198" fontId="3" fillId="0" borderId="8" xfId="0" applyNumberFormat="1" applyFont="1" applyFill="1" applyBorder="1" applyAlignment="1">
      <alignment vertical="center"/>
    </xf>
    <xf numFmtId="0" fontId="12" fillId="0" borderId="1" xfId="0" applyFont="1" applyFill="1" applyBorder="1" applyAlignment="1">
      <alignment horizontal="left"/>
    </xf>
    <xf numFmtId="0" fontId="3" fillId="0" borderId="12" xfId="0" applyFont="1" applyFill="1" applyBorder="1" applyAlignment="1">
      <alignment vertical="center"/>
    </xf>
    <xf numFmtId="0" fontId="3" fillId="0" borderId="1" xfId="0" applyFont="1" applyBorder="1" applyAlignment="1">
      <alignment vertical="top"/>
    </xf>
    <xf numFmtId="0" fontId="13" fillId="0" borderId="0" xfId="0" applyFont="1" applyAlignment="1">
      <alignment/>
    </xf>
    <xf numFmtId="0" fontId="13" fillId="0" borderId="0" xfId="0" applyFont="1" applyAlignment="1">
      <alignment horizontal="right"/>
    </xf>
    <xf numFmtId="175" fontId="12" fillId="0" borderId="1" xfId="0" applyNumberFormat="1" applyFont="1" applyBorder="1" applyAlignment="1">
      <alignment vertical="center"/>
    </xf>
    <xf numFmtId="0" fontId="48" fillId="0" borderId="1" xfId="0" applyFont="1" applyFill="1" applyBorder="1" applyAlignment="1">
      <alignment vertical="top"/>
    </xf>
    <xf numFmtId="175" fontId="48" fillId="0" borderId="1" xfId="0" applyNumberFormat="1" applyFont="1" applyFill="1" applyBorder="1" applyAlignment="1">
      <alignment vertical="top"/>
    </xf>
    <xf numFmtId="175" fontId="48" fillId="0" borderId="13" xfId="0" applyNumberFormat="1" applyFont="1" applyFill="1" applyBorder="1" applyAlignment="1">
      <alignment vertical="top"/>
    </xf>
    <xf numFmtId="175" fontId="3" fillId="0" borderId="0" xfId="15" applyNumberFormat="1" applyFont="1" applyBorder="1" applyAlignment="1">
      <alignment vertical="center" wrapText="1"/>
      <protection/>
    </xf>
    <xf numFmtId="5" fontId="3" fillId="0" borderId="0" xfId="24" applyNumberFormat="1" applyFont="1" applyFill="1" applyBorder="1" applyAlignment="1">
      <alignment vertical="center" wrapText="1"/>
      <protection/>
    </xf>
    <xf numFmtId="175" fontId="3" fillId="0" borderId="14" xfId="15" applyNumberFormat="1" applyFont="1" applyBorder="1" applyAlignment="1">
      <alignment vertical="center" wrapText="1"/>
      <protection/>
    </xf>
    <xf numFmtId="175" fontId="3" fillId="0" borderId="14" xfId="0" applyNumberFormat="1" applyFont="1" applyBorder="1" applyAlignment="1">
      <alignment vertical="center"/>
    </xf>
    <xf numFmtId="0" fontId="12" fillId="0" borderId="1" xfId="0" applyFont="1" applyBorder="1" applyAlignment="1">
      <alignment vertical="top"/>
    </xf>
    <xf numFmtId="0" fontId="3" fillId="0" borderId="1" xfId="30" applyFont="1" applyBorder="1" applyAlignment="1">
      <alignment vertical="center" wrapText="1"/>
      <protection/>
    </xf>
    <xf numFmtId="188" fontId="14" fillId="0" borderId="1" xfId="15" applyNumberFormat="1" applyFont="1" applyBorder="1" applyAlignment="1">
      <alignment vertical="center"/>
      <protection/>
    </xf>
    <xf numFmtId="3" fontId="3" fillId="0" borderId="1" xfId="0" applyNumberFormat="1" applyFont="1" applyBorder="1" applyAlignment="1">
      <alignment vertical="center"/>
    </xf>
    <xf numFmtId="3" fontId="3" fillId="0" borderId="1" xfId="0" applyNumberFormat="1" applyFont="1" applyBorder="1" applyAlignment="1">
      <alignment vertical="center" wrapText="1"/>
    </xf>
    <xf numFmtId="175" fontId="3" fillId="0" borderId="1" xfId="0" applyNumberFormat="1" applyFont="1" applyBorder="1" applyAlignment="1">
      <alignment horizontal="right" vertical="center" wrapText="1"/>
    </xf>
    <xf numFmtId="0" fontId="3" fillId="0" borderId="1" xfId="0" applyFont="1" applyBorder="1" applyAlignment="1">
      <alignment/>
    </xf>
    <xf numFmtId="0" fontId="3" fillId="0" borderId="1" xfId="0" applyFont="1" applyBorder="1" applyAlignment="1">
      <alignment horizontal="left"/>
    </xf>
    <xf numFmtId="165" fontId="14" fillId="0" borderId="1" xfId="15" applyNumberFormat="1" applyFont="1" applyBorder="1">
      <alignment/>
      <protection/>
    </xf>
    <xf numFmtId="175" fontId="19" fillId="0" borderId="1" xfId="15" applyNumberFormat="1" applyFont="1" applyBorder="1" applyAlignment="1">
      <alignment horizontal="right" vertical="center"/>
      <protection/>
    </xf>
    <xf numFmtId="0" fontId="3" fillId="0" borderId="1" xfId="15" applyFont="1" applyBorder="1" applyAlignment="1">
      <alignment horizontal="justify"/>
      <protection/>
    </xf>
    <xf numFmtId="190" fontId="14" fillId="0" borderId="1" xfId="15" applyNumberFormat="1" applyFont="1" applyBorder="1" applyAlignment="1">
      <alignment horizontal="right"/>
      <protection/>
    </xf>
    <xf numFmtId="175" fontId="19" fillId="0" borderId="1" xfId="15" applyNumberFormat="1" applyFont="1" applyBorder="1" applyAlignment="1">
      <alignment vertical="center"/>
      <protection/>
    </xf>
    <xf numFmtId="0" fontId="3" fillId="0" borderId="1" xfId="15" applyFont="1" applyBorder="1" applyAlignment="1">
      <alignment horizontal="justify" vertical="center"/>
      <protection/>
    </xf>
    <xf numFmtId="191" fontId="14" fillId="0" borderId="1" xfId="15" applyNumberFormat="1" applyFont="1" applyBorder="1" applyAlignment="1">
      <alignment horizontal="right"/>
      <protection/>
    </xf>
    <xf numFmtId="0" fontId="3" fillId="0" borderId="1" xfId="33" applyFont="1" applyBorder="1" applyAlignment="1">
      <alignment horizontal="justify"/>
      <protection/>
    </xf>
    <xf numFmtId="191" fontId="14" fillId="0" borderId="1" xfId="33" applyNumberFormat="1" applyFont="1" applyBorder="1" applyAlignment="1">
      <alignment horizontal="right"/>
      <protection/>
    </xf>
    <xf numFmtId="164" fontId="14" fillId="0" borderId="1" xfId="33" applyNumberFormat="1" applyFont="1" applyBorder="1" applyAlignment="1">
      <alignment vertical="center"/>
      <protection/>
    </xf>
    <xf numFmtId="3" fontId="3" fillId="0" borderId="1" xfId="0" applyNumberFormat="1" applyFont="1" applyBorder="1" applyAlignment="1">
      <alignment/>
    </xf>
    <xf numFmtId="165" fontId="14" fillId="0" borderId="1" xfId="15" applyNumberFormat="1" applyFont="1" applyBorder="1" applyAlignment="1">
      <alignment vertical="center"/>
      <protection/>
    </xf>
    <xf numFmtId="0" fontId="12" fillId="0" borderId="1" xfId="0" applyFont="1" applyBorder="1" applyAlignment="1">
      <alignment vertical="center"/>
    </xf>
    <xf numFmtId="165" fontId="19" fillId="0" borderId="1" xfId="15" applyNumberFormat="1" applyFont="1" applyBorder="1" applyAlignment="1">
      <alignment vertical="center"/>
      <protection/>
    </xf>
    <xf numFmtId="1" fontId="3" fillId="0" borderId="1" xfId="0" applyNumberFormat="1" applyFont="1" applyBorder="1" applyAlignment="1">
      <alignment/>
    </xf>
    <xf numFmtId="1" fontId="3" fillId="0" borderId="1" xfId="0" applyNumberFormat="1" applyFont="1" applyBorder="1" applyAlignment="1">
      <alignment vertical="center" wrapText="1"/>
    </xf>
    <xf numFmtId="0" fontId="3" fillId="0" borderId="1" xfId="0" applyFont="1" applyBorder="1" applyAlignment="1">
      <alignment horizontal="left" vertical="top" wrapText="1"/>
    </xf>
    <xf numFmtId="188" fontId="19" fillId="0" borderId="1" xfId="15" applyNumberFormat="1" applyFont="1" applyBorder="1" applyAlignment="1">
      <alignment vertical="center"/>
      <protection/>
    </xf>
    <xf numFmtId="0" fontId="50" fillId="0" borderId="1" xfId="0" applyFont="1" applyBorder="1" applyAlignment="1">
      <alignment horizontal="left" indent="4"/>
    </xf>
    <xf numFmtId="0" fontId="12" fillId="0" borderId="1" xfId="15" applyFont="1" applyBorder="1" applyAlignment="1">
      <alignment vertical="center" wrapText="1"/>
      <protection/>
    </xf>
    <xf numFmtId="0" fontId="12" fillId="0" borderId="1" xfId="0" applyFont="1" applyBorder="1" applyAlignment="1">
      <alignment/>
    </xf>
    <xf numFmtId="0" fontId="40" fillId="0" borderId="1" xfId="27" applyFont="1" applyFill="1" applyBorder="1" applyAlignment="1" quotePrefix="1">
      <alignment vertical="top" wrapText="1"/>
      <protection/>
    </xf>
    <xf numFmtId="0" fontId="40" fillId="0" borderId="1" xfId="0" applyFont="1" applyFill="1" applyBorder="1" applyAlignment="1">
      <alignment horizontal="center" vertical="center"/>
    </xf>
    <xf numFmtId="175" fontId="40" fillId="0" borderId="1" xfId="0" applyNumberFormat="1" applyFont="1" applyFill="1" applyBorder="1" applyAlignment="1">
      <alignment horizontal="center" vertical="center"/>
    </xf>
    <xf numFmtId="175" fontId="40" fillId="0" borderId="1" xfId="0" applyNumberFormat="1" applyFont="1" applyFill="1" applyBorder="1" applyAlignment="1">
      <alignment vertical="center"/>
    </xf>
    <xf numFmtId="0" fontId="40" fillId="0" borderId="1" xfId="0" applyFont="1" applyBorder="1" applyAlignment="1">
      <alignment horizontal="center" vertical="center"/>
    </xf>
    <xf numFmtId="194" fontId="3"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0" fontId="3" fillId="0" borderId="1" xfId="15" applyFont="1" applyBorder="1" applyAlignment="1">
      <alignment horizontal="center"/>
      <protection/>
    </xf>
    <xf numFmtId="5" fontId="34" fillId="0" borderId="1" xfId="15" applyNumberFormat="1" applyFont="1" applyBorder="1" applyAlignment="1">
      <alignment vertical="center"/>
      <protection/>
    </xf>
    <xf numFmtId="0" fontId="12" fillId="0" borderId="1" xfId="0" applyFont="1" applyBorder="1" applyAlignment="1">
      <alignment wrapText="1"/>
    </xf>
    <xf numFmtId="3" fontId="3" fillId="0" borderId="1" xfId="0" applyNumberFormat="1" applyFont="1" applyFill="1" applyBorder="1" applyAlignment="1">
      <alignment vertical="center" wrapText="1"/>
    </xf>
    <xf numFmtId="3" fontId="19" fillId="0" borderId="1" xfId="0" applyNumberFormat="1" applyFont="1" applyFill="1" applyBorder="1" applyAlignment="1">
      <alignment vertical="center" wrapText="1"/>
    </xf>
    <xf numFmtId="175" fontId="12" fillId="0" borderId="0" xfId="31" applyNumberFormat="1" applyFont="1" applyBorder="1" applyAlignment="1">
      <alignment horizontal="right" vertical="center"/>
    </xf>
    <xf numFmtId="0" fontId="3" fillId="0" borderId="1" xfId="27" applyFont="1" applyFill="1" applyBorder="1" applyAlignment="1">
      <alignment vertical="center" wrapText="1"/>
      <protection/>
    </xf>
    <xf numFmtId="0" fontId="52" fillId="0" borderId="0" xfId="0" applyFont="1" applyAlignment="1">
      <alignment horizontal="center"/>
    </xf>
    <xf numFmtId="0" fontId="53" fillId="0" borderId="0" xfId="0" applyFont="1" applyAlignment="1">
      <alignment horizontal="center"/>
    </xf>
    <xf numFmtId="0" fontId="54" fillId="0" borderId="0" xfId="0" applyFont="1" applyAlignment="1">
      <alignment horizontal="justify"/>
    </xf>
    <xf numFmtId="175" fontId="23" fillId="0" borderId="1" xfId="0" applyNumberFormat="1" applyFont="1" applyBorder="1" applyAlignment="1" applyProtection="1">
      <alignment/>
      <protection locked="0"/>
    </xf>
    <xf numFmtId="175" fontId="23" fillId="0" borderId="1" xfId="0" applyNumberFormat="1" applyFont="1" applyBorder="1" applyAlignment="1">
      <alignment/>
    </xf>
    <xf numFmtId="0" fontId="26" fillId="0" borderId="1" xfId="15" applyFont="1" applyBorder="1">
      <alignment/>
      <protection/>
    </xf>
    <xf numFmtId="175" fontId="26" fillId="0" borderId="1" xfId="0" applyNumberFormat="1" applyFont="1" applyBorder="1" applyAlignment="1">
      <alignment horizontal="center" vertical="center" wrapText="1"/>
    </xf>
    <xf numFmtId="175" fontId="26" fillId="0" borderId="1" xfId="0" applyNumberFormat="1" applyFont="1" applyBorder="1" applyAlignment="1">
      <alignment horizontal="right" vertical="center" wrapText="1"/>
    </xf>
    <xf numFmtId="3" fontId="23" fillId="0" borderId="1" xfId="0" applyNumberFormat="1" applyFont="1" applyBorder="1" applyAlignment="1">
      <alignment/>
    </xf>
    <xf numFmtId="175" fontId="26" fillId="0" borderId="1" xfId="0" applyNumberFormat="1" applyFont="1" applyBorder="1" applyAlignment="1">
      <alignment/>
    </xf>
    <xf numFmtId="0" fontId="36" fillId="0" borderId="0" xfId="0" applyFont="1" applyAlignment="1">
      <alignment horizontal="left" wrapText="1"/>
    </xf>
    <xf numFmtId="190" fontId="14" fillId="0" borderId="4" xfId="0" applyNumberFormat="1" applyFont="1" applyFill="1" applyBorder="1" applyAlignment="1">
      <alignment horizontal="right" vertical="center"/>
    </xf>
    <xf numFmtId="190" fontId="14" fillId="0" borderId="1" xfId="0" applyNumberFormat="1" applyFont="1" applyBorder="1" applyAlignment="1">
      <alignment vertical="center"/>
    </xf>
    <xf numFmtId="188" fontId="14" fillId="0" borderId="4" xfId="24" applyNumberFormat="1" applyFont="1" applyBorder="1" applyAlignment="1" applyProtection="1">
      <alignment horizontal="right" vertical="center"/>
      <protection locked="0"/>
    </xf>
    <xf numFmtId="49" fontId="3" fillId="0" borderId="8" xfId="0" applyNumberFormat="1" applyFont="1" applyBorder="1" applyAlignment="1">
      <alignment horizontal="center" vertical="center" wrapText="1"/>
    </xf>
    <xf numFmtId="194" fontId="3" fillId="0" borderId="1" xfId="31" applyNumberFormat="1" applyFont="1" applyBorder="1" applyAlignment="1">
      <alignment/>
    </xf>
    <xf numFmtId="3" fontId="3" fillId="0" borderId="1" xfId="31" applyNumberFormat="1" applyFont="1" applyBorder="1" applyAlignment="1">
      <alignment/>
    </xf>
    <xf numFmtId="0" fontId="15" fillId="0" borderId="1" xfId="0" applyFont="1" applyBorder="1" applyAlignment="1">
      <alignment wrapText="1"/>
    </xf>
    <xf numFmtId="0" fontId="27" fillId="0" borderId="1" xfId="0" applyFont="1" applyBorder="1" applyAlignment="1">
      <alignment wrapText="1"/>
    </xf>
    <xf numFmtId="0" fontId="3" fillId="0" borderId="1" xfId="0" applyFont="1" applyFill="1" applyBorder="1" applyAlignment="1">
      <alignment wrapText="1"/>
    </xf>
    <xf numFmtId="3" fontId="3" fillId="0" borderId="1" xfId="31" applyNumberFormat="1" applyFont="1" applyFill="1" applyBorder="1" applyAlignment="1">
      <alignment/>
    </xf>
    <xf numFmtId="0" fontId="3" fillId="0" borderId="1" xfId="0" applyFont="1" applyFill="1" applyBorder="1" applyAlignment="1">
      <alignment wrapText="1"/>
    </xf>
    <xf numFmtId="3" fontId="3" fillId="0" borderId="1" xfId="31" applyNumberFormat="1" applyFont="1" applyFill="1" applyBorder="1" applyAlignment="1">
      <alignment/>
    </xf>
    <xf numFmtId="0" fontId="15" fillId="0" borderId="1" xfId="0" applyFont="1" applyFill="1" applyBorder="1" applyAlignment="1">
      <alignment wrapText="1"/>
    </xf>
    <xf numFmtId="3" fontId="15" fillId="0" borderId="1" xfId="0" applyNumberFormat="1" applyFont="1" applyBorder="1" applyAlignment="1">
      <alignment/>
    </xf>
    <xf numFmtId="0" fontId="15" fillId="0" borderId="1" xfId="0" applyFont="1" applyBorder="1" applyAlignment="1">
      <alignment horizontal="center" vertical="top"/>
    </xf>
    <xf numFmtId="0" fontId="51" fillId="0" borderId="0" xfId="0" applyFont="1" applyAlignment="1">
      <alignment/>
    </xf>
    <xf numFmtId="191" fontId="3" fillId="0" borderId="1" xfId="31" applyNumberFormat="1" applyFont="1" applyBorder="1" applyAlignment="1">
      <alignment/>
    </xf>
    <xf numFmtId="191" fontId="3" fillId="0" borderId="1" xfId="31" applyNumberFormat="1" applyFont="1" applyFill="1" applyBorder="1" applyAlignment="1">
      <alignment/>
    </xf>
    <xf numFmtId="191" fontId="3" fillId="0" borderId="1" xfId="31" applyNumberFormat="1" applyFont="1" applyFill="1" applyBorder="1" applyAlignment="1">
      <alignment/>
    </xf>
    <xf numFmtId="175" fontId="3" fillId="0" borderId="1" xfId="31" applyNumberFormat="1" applyFont="1" applyBorder="1" applyAlignment="1">
      <alignment/>
    </xf>
    <xf numFmtId="175" fontId="3" fillId="0" borderId="1" xfId="31" applyNumberFormat="1" applyFont="1" applyFill="1" applyBorder="1" applyAlignment="1">
      <alignment/>
    </xf>
    <xf numFmtId="175" fontId="3" fillId="0" borderId="1" xfId="31" applyNumberFormat="1" applyFont="1" applyFill="1" applyBorder="1" applyAlignment="1">
      <alignment/>
    </xf>
    <xf numFmtId="175" fontId="3" fillId="0" borderId="8" xfId="31" applyNumberFormat="1" applyFont="1" applyBorder="1" applyAlignment="1">
      <alignment horizontal="right" vertical="center" wrapText="1"/>
    </xf>
    <xf numFmtId="175" fontId="32" fillId="0" borderId="4" xfId="31" applyNumberFormat="1" applyFont="1" applyFill="1" applyBorder="1" applyAlignment="1" applyProtection="1">
      <alignment horizontal="right" vertical="center" wrapText="1"/>
      <protection/>
    </xf>
    <xf numFmtId="197" fontId="3" fillId="0" borderId="1" xfId="31" applyNumberFormat="1" applyFont="1" applyBorder="1" applyAlignment="1">
      <alignment/>
    </xf>
    <xf numFmtId="197" fontId="15" fillId="0" borderId="1" xfId="0" applyNumberFormat="1" applyFont="1" applyBorder="1" applyAlignment="1">
      <alignment wrapText="1"/>
    </xf>
    <xf numFmtId="0" fontId="16" fillId="0" borderId="0" xfId="0" applyFont="1" applyAlignment="1">
      <alignment horizontal="center" vertical="top"/>
    </xf>
    <xf numFmtId="0" fontId="16" fillId="0" borderId="0" xfId="0" applyFont="1" applyAlignment="1">
      <alignment/>
    </xf>
    <xf numFmtId="0" fontId="36" fillId="0" borderId="0" xfId="0" applyFont="1" applyAlignment="1">
      <alignment horizontal="justify"/>
    </xf>
    <xf numFmtId="0" fontId="0" fillId="0" borderId="0" xfId="0" applyAlignment="1">
      <alignment/>
    </xf>
    <xf numFmtId="0" fontId="12" fillId="0" borderId="1" xfId="15" applyFont="1" applyBorder="1" applyAlignment="1">
      <alignment horizontal="left" vertical="top" wrapText="1"/>
      <protection/>
    </xf>
  </cellXfs>
  <cellStyles count="20">
    <cellStyle name="Normal" xfId="0"/>
    <cellStyle name="_Költségvetés DE Campus Diákhotel kim" xfId="16"/>
    <cellStyle name="Comma" xfId="17"/>
    <cellStyle name="Comma [0]" xfId="18"/>
    <cellStyle name="Hyperlink" xfId="19"/>
    <cellStyle name="Followed Hyperlink" xfId="20"/>
    <cellStyle name="Normal 2" xfId="21"/>
    <cellStyle name="Normál 2" xfId="22"/>
    <cellStyle name="Normal_Arlista junius" xfId="23"/>
    <cellStyle name="Normál_BICC" xfId="24"/>
    <cellStyle name="Normal_BICC kábelek árai" xfId="25"/>
    <cellStyle name="Normál_Élményfürdő ajánlati árak 0116" xfId="26"/>
    <cellStyle name="Normál_EtalonKöltségvetés" xfId="27"/>
    <cellStyle name="Normál_Költségvetés DE Campus Diákhotel kim" xfId="28"/>
    <cellStyle name="Normal_Luc_N_all_07" xfId="29"/>
    <cellStyle name="Normál_Tűzjelző rendszer" xfId="30"/>
    <cellStyle name="Currency" xfId="31"/>
    <cellStyle name="Currency [0]" xfId="32"/>
    <cellStyle name="Stílus 1" xfId="33"/>
    <cellStyle name="Percent" xfId="34"/>
  </cellStyles>
  <dxfs count="4">
    <dxf>
      <font>
        <b/>
        <i val="0"/>
        <u val="none"/>
        <strike val="0"/>
        <sz val="10"/>
        <color rgb="FF000000"/>
      </font>
      <fill>
        <patternFill patternType="none">
          <fgColor indexed="64"/>
          <bgColor indexed="65"/>
        </patternFill>
      </fill>
      <border>
        <left>
          <color rgb="FF000000"/>
        </left>
        <right>
          <color rgb="FF000000"/>
        </right>
        <top>
          <color rgb="FF000000"/>
        </top>
        <bottom>
          <color rgb="FF000000"/>
        </bottom>
      </border>
    </dxf>
    <dxf>
      <font>
        <b/>
        <i/>
        <u val="none"/>
        <strike val="0"/>
        <sz val="10"/>
        <color rgb="FF000000"/>
      </font>
      <fill>
        <patternFill patternType="none">
          <fgColor indexed="64"/>
          <bgColor indexed="65"/>
        </patternFill>
      </fill>
      <border>
        <left>
          <color rgb="FF000000"/>
        </left>
        <right>
          <color rgb="FF000000"/>
        </right>
        <top>
          <color rgb="FF000000"/>
        </top>
        <bottom>
          <color rgb="FF000000"/>
        </bottom>
      </border>
    </dxf>
    <dxf>
      <font>
        <b/>
        <i val="0"/>
        <color auto="1"/>
      </font>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34</xdr:row>
      <xdr:rowOff>142875</xdr:rowOff>
    </xdr:from>
    <xdr:to>
      <xdr:col>2</xdr:col>
      <xdr:colOff>857250</xdr:colOff>
      <xdr:row>36</xdr:row>
      <xdr:rowOff>133350</xdr:rowOff>
    </xdr:to>
    <xdr:pic>
      <xdr:nvPicPr>
        <xdr:cNvPr id="1" name="Picture 1"/>
        <xdr:cNvPicPr preferRelativeResize="1">
          <a:picLocks noChangeAspect="1"/>
        </xdr:cNvPicPr>
      </xdr:nvPicPr>
      <xdr:blipFill>
        <a:blip r:embed="rId1"/>
        <a:stretch>
          <a:fillRect/>
        </a:stretch>
      </xdr:blipFill>
      <xdr:spPr>
        <a:xfrm>
          <a:off x="3514725" y="7296150"/>
          <a:ext cx="7905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542925</xdr:colOff>
      <xdr:row>0</xdr:row>
      <xdr:rowOff>0</xdr:rowOff>
    </xdr:to>
    <xdr:sp>
      <xdr:nvSpPr>
        <xdr:cNvPr id="1" name="Szöveg 7"/>
        <xdr:cNvSpPr txBox="1">
          <a:spLocks noChangeArrowheads="1"/>
        </xdr:cNvSpPr>
      </xdr:nvSpPr>
      <xdr:spPr>
        <a:xfrm>
          <a:off x="495300" y="0"/>
          <a:ext cx="6791325" cy="0"/>
        </a:xfrm>
        <a:prstGeom prst="roundRect">
          <a:avLst/>
        </a:prstGeom>
        <a:solidFill>
          <a:srgbClr val="FFFF00"/>
        </a:solidFill>
        <a:ln w="1714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   b e k s </a:t>
          </a:r>
          <a:r>
            <a:rPr lang="en-US" cap="none" sz="1200" b="1" i="0" u="none" baseline="0">
              <a:latin typeface="Times New Roman CE"/>
              <a:ea typeface="Times New Roman CE"/>
              <a:cs typeface="Times New Roman CE"/>
            </a:rPr>
            <a:t>Kommunikációs Technika Kft.</a:t>
          </a:r>
          <a:r>
            <a:rPr lang="en-US" cap="none" sz="1200" b="0" i="0" u="none" baseline="0">
              <a:latin typeface="Times New Roman CE"/>
              <a:ea typeface="Times New Roman CE"/>
              <a:cs typeface="Times New Roman CE"/>
            </a:rPr>
            <a:t>
   </a:t>
          </a:r>
          <a:r>
            <a:rPr lang="en-US" cap="none" sz="1200" b="0" i="1" u="none" baseline="0">
              <a:latin typeface="Times New Roman CE"/>
              <a:ea typeface="Times New Roman CE"/>
              <a:cs typeface="Times New Roman CE"/>
            </a:rPr>
            <a:t> 4026   Debrecen, Péterfia u. 25 sz.    Tel:        446-192, 20-734-366
    Tel/Fax: 417-677</a:t>
          </a:r>
          <a:r>
            <a:rPr lang="en-US" cap="none" sz="1000" b="0" i="0" u="none" baseline="0">
              <a:latin typeface="Arial CE"/>
              <a:ea typeface="Arial CE"/>
              <a:cs typeface="Arial CE"/>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6</xdr:row>
      <xdr:rowOff>0</xdr:rowOff>
    </xdr:from>
    <xdr:to>
      <xdr:col>19</xdr:col>
      <xdr:colOff>133350</xdr:colOff>
      <xdr:row>6</xdr:row>
      <xdr:rowOff>19050</xdr:rowOff>
    </xdr:to>
    <xdr:pic>
      <xdr:nvPicPr>
        <xdr:cNvPr id="1" name="Picture 1"/>
        <xdr:cNvPicPr preferRelativeResize="1">
          <a:picLocks noChangeAspect="1"/>
        </xdr:cNvPicPr>
      </xdr:nvPicPr>
      <xdr:blipFill>
        <a:blip r:embed="rId1"/>
        <a:stretch>
          <a:fillRect/>
        </a:stretch>
      </xdr:blipFill>
      <xdr:spPr>
        <a:xfrm>
          <a:off x="6848475" y="1476375"/>
          <a:ext cx="8477250" cy="1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35</xdr:row>
      <xdr:rowOff>0</xdr:rowOff>
    </xdr:from>
    <xdr:to>
      <xdr:col>19</xdr:col>
      <xdr:colOff>133350</xdr:colOff>
      <xdr:row>35</xdr:row>
      <xdr:rowOff>19050</xdr:rowOff>
    </xdr:to>
    <xdr:pic>
      <xdr:nvPicPr>
        <xdr:cNvPr id="1" name="Picture 1"/>
        <xdr:cNvPicPr preferRelativeResize="1">
          <a:picLocks noChangeAspect="1"/>
        </xdr:cNvPicPr>
      </xdr:nvPicPr>
      <xdr:blipFill>
        <a:blip r:embed="rId1"/>
        <a:stretch>
          <a:fillRect/>
        </a:stretch>
      </xdr:blipFill>
      <xdr:spPr>
        <a:xfrm>
          <a:off x="6848475" y="10563225"/>
          <a:ext cx="8477250" cy="19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10</xdr:row>
      <xdr:rowOff>0</xdr:rowOff>
    </xdr:from>
    <xdr:to>
      <xdr:col>19</xdr:col>
      <xdr:colOff>133350</xdr:colOff>
      <xdr:row>10</xdr:row>
      <xdr:rowOff>19050</xdr:rowOff>
    </xdr:to>
    <xdr:pic>
      <xdr:nvPicPr>
        <xdr:cNvPr id="1" name="Picture 1"/>
        <xdr:cNvPicPr preferRelativeResize="1">
          <a:picLocks noChangeAspect="1"/>
        </xdr:cNvPicPr>
      </xdr:nvPicPr>
      <xdr:blipFill>
        <a:blip r:embed="rId1"/>
        <a:stretch>
          <a:fillRect/>
        </a:stretch>
      </xdr:blipFill>
      <xdr:spPr>
        <a:xfrm>
          <a:off x="6677025" y="2143125"/>
          <a:ext cx="8477250" cy="19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33</xdr:row>
      <xdr:rowOff>0</xdr:rowOff>
    </xdr:from>
    <xdr:to>
      <xdr:col>17</xdr:col>
      <xdr:colOff>180975</xdr:colOff>
      <xdr:row>33</xdr:row>
      <xdr:rowOff>19050</xdr:rowOff>
    </xdr:to>
    <xdr:pic>
      <xdr:nvPicPr>
        <xdr:cNvPr id="1" name="Picture 1"/>
        <xdr:cNvPicPr preferRelativeResize="1">
          <a:picLocks noChangeAspect="1"/>
        </xdr:cNvPicPr>
      </xdr:nvPicPr>
      <xdr:blipFill>
        <a:blip r:embed="rId1"/>
        <a:stretch>
          <a:fillRect/>
        </a:stretch>
      </xdr:blipFill>
      <xdr:spPr>
        <a:xfrm>
          <a:off x="7391400" y="26593800"/>
          <a:ext cx="8477250"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YENGE&#193;RAM\2003-4-5%20PROJEKTEK\Ken&#233;zy%20Villa\RENDSZEREK\&#193;RAK\ARLISTA\Ingram\2001%2009%2018\Cisco-B%20kateg&#243;ri&#225;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Akciók"/>
      <sheetName val="Cis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9"/>
  <sheetViews>
    <sheetView workbookViewId="0" topLeftCell="A1">
      <selection activeCell="A1" sqref="A1:E32"/>
    </sheetView>
  </sheetViews>
  <sheetFormatPr defaultColWidth="9.00390625" defaultRowHeight="12.75"/>
  <cols>
    <col min="1" max="1" width="6.25390625" style="0" customWidth="1"/>
    <col min="2" max="2" width="39.00390625" style="0" customWidth="1"/>
    <col min="3" max="3" width="13.50390625" style="0" bestFit="1" customWidth="1"/>
    <col min="4" max="4" width="12.25390625" style="0" bestFit="1" customWidth="1"/>
    <col min="5" max="5" width="13.625" style="0" bestFit="1" customWidth="1"/>
  </cols>
  <sheetData>
    <row r="1" spans="1:5" ht="15">
      <c r="A1" s="439" t="s">
        <v>367</v>
      </c>
      <c r="B1" s="439"/>
      <c r="C1" s="439"/>
      <c r="D1" s="439"/>
      <c r="E1" s="440"/>
    </row>
    <row r="2" spans="1:5" ht="12.75">
      <c r="A2" s="5"/>
      <c r="B2" s="5"/>
      <c r="C2" s="5"/>
      <c r="D2" s="5"/>
      <c r="E2" s="5"/>
    </row>
    <row r="3" spans="1:5" ht="12.75">
      <c r="A3" s="5"/>
      <c r="B3" s="5"/>
      <c r="C3" s="5"/>
      <c r="D3" s="5"/>
      <c r="E3" s="5"/>
    </row>
    <row r="4" spans="1:5" ht="15">
      <c r="A4" s="109" t="s">
        <v>368</v>
      </c>
      <c r="B4" s="110"/>
      <c r="C4" s="110"/>
      <c r="D4" s="110"/>
      <c r="E4" s="110"/>
    </row>
    <row r="5" spans="1:5" ht="15">
      <c r="A5" s="111"/>
      <c r="B5" s="441" t="s">
        <v>405</v>
      </c>
      <c r="C5" s="442"/>
      <c r="D5" s="163"/>
      <c r="E5" s="110"/>
    </row>
    <row r="6" spans="1:5" ht="15">
      <c r="A6" s="111"/>
      <c r="B6" s="179" t="s">
        <v>406</v>
      </c>
      <c r="C6" s="112"/>
      <c r="D6" s="179"/>
      <c r="E6" s="112"/>
    </row>
    <row r="7" spans="1:5" ht="15">
      <c r="A7" s="110"/>
      <c r="B7" s="404"/>
      <c r="C7" s="110"/>
      <c r="D7" s="110"/>
      <c r="E7" s="110"/>
    </row>
    <row r="8" spans="1:5" ht="15">
      <c r="A8" s="109" t="s">
        <v>369</v>
      </c>
      <c r="B8" s="110"/>
      <c r="C8" s="110"/>
      <c r="D8" s="110"/>
      <c r="E8" s="110"/>
    </row>
    <row r="9" spans="1:5" ht="63">
      <c r="A9" s="110"/>
      <c r="B9" s="412" t="s">
        <v>402</v>
      </c>
      <c r="C9" s="110"/>
      <c r="D9" s="402"/>
      <c r="E9" s="110"/>
    </row>
    <row r="10" spans="1:5" ht="17.25">
      <c r="A10" s="110"/>
      <c r="B10" s="180" t="s">
        <v>403</v>
      </c>
      <c r="C10" s="110"/>
      <c r="D10" s="403"/>
      <c r="E10" s="110"/>
    </row>
    <row r="11" spans="1:5" ht="17.25">
      <c r="A11" s="110"/>
      <c r="B11" s="109" t="s">
        <v>404</v>
      </c>
      <c r="C11" s="110"/>
      <c r="D11" s="403"/>
      <c r="E11" s="110"/>
    </row>
    <row r="12" spans="1:5" ht="22.5">
      <c r="A12" s="110"/>
      <c r="B12" s="113"/>
      <c r="C12" s="110"/>
      <c r="D12" s="178"/>
      <c r="E12" s="110"/>
    </row>
    <row r="13" spans="1:5" ht="15">
      <c r="A13" s="109" t="s">
        <v>370</v>
      </c>
      <c r="C13" s="110"/>
      <c r="D13" s="110"/>
      <c r="E13" s="110"/>
    </row>
    <row r="14" spans="1:5" ht="15">
      <c r="A14" s="109"/>
      <c r="B14" s="164" t="s">
        <v>407</v>
      </c>
      <c r="C14" s="110"/>
      <c r="D14" s="110"/>
      <c r="E14" s="110"/>
    </row>
    <row r="15" spans="1:5" ht="15">
      <c r="A15" s="109" t="s">
        <v>371</v>
      </c>
      <c r="C15" s="110"/>
      <c r="D15" s="110"/>
      <c r="E15" s="110"/>
    </row>
    <row r="16" spans="1:5" ht="15">
      <c r="A16" s="109"/>
      <c r="B16" s="113" t="s">
        <v>307</v>
      </c>
      <c r="C16" s="110"/>
      <c r="D16" s="110"/>
      <c r="E16" s="110"/>
    </row>
    <row r="17" spans="1:5" ht="15">
      <c r="A17" s="109"/>
      <c r="B17" s="113" t="s">
        <v>534</v>
      </c>
      <c r="C17" s="110"/>
      <c r="D17" s="110"/>
      <c r="E17" s="110"/>
    </row>
    <row r="18" spans="1:5" ht="15">
      <c r="A18" s="110"/>
      <c r="B18" s="110"/>
      <c r="C18" s="110"/>
      <c r="D18" s="110"/>
      <c r="E18" s="110"/>
    </row>
    <row r="19" spans="1:5" ht="12.75">
      <c r="A19" s="1"/>
      <c r="B19" s="1"/>
      <c r="C19" s="1"/>
      <c r="D19" s="1"/>
      <c r="E19" s="1"/>
    </row>
    <row r="20" spans="1:5" ht="15">
      <c r="A20" s="114" t="s">
        <v>308</v>
      </c>
      <c r="B20" s="115" t="s">
        <v>316</v>
      </c>
      <c r="C20" s="115" t="s">
        <v>311</v>
      </c>
      <c r="D20" s="115" t="s">
        <v>312</v>
      </c>
      <c r="E20" s="114" t="s">
        <v>322</v>
      </c>
    </row>
    <row r="21" spans="1:5" ht="15">
      <c r="A21" s="116">
        <v>1</v>
      </c>
      <c r="B21" s="117" t="s">
        <v>335</v>
      </c>
      <c r="C21" s="405">
        <f>'Inform tel'!F81</f>
        <v>0</v>
      </c>
      <c r="D21" s="405">
        <f>'Inform tel'!G81</f>
        <v>0</v>
      </c>
      <c r="E21" s="406">
        <f aca="true" t="shared" si="0" ref="E21:E29">C21+D21</f>
        <v>0</v>
      </c>
    </row>
    <row r="22" spans="1:5" ht="15">
      <c r="A22" s="116">
        <v>2</v>
      </c>
      <c r="B22" s="117" t="s">
        <v>348</v>
      </c>
      <c r="C22" s="405">
        <f>behat!F14</f>
        <v>0</v>
      </c>
      <c r="D22" s="405">
        <f>behat!G14</f>
        <v>0</v>
      </c>
      <c r="E22" s="406">
        <f t="shared" si="0"/>
        <v>0</v>
      </c>
    </row>
    <row r="23" spans="1:5" ht="15">
      <c r="A23" s="116">
        <v>3</v>
      </c>
      <c r="B23" s="117" t="s">
        <v>328</v>
      </c>
      <c r="C23" s="405">
        <f>'CCTV '!F20</f>
        <v>0</v>
      </c>
      <c r="D23" s="405">
        <f>'CCTV '!G20</f>
        <v>0</v>
      </c>
      <c r="E23" s="406">
        <f t="shared" si="0"/>
        <v>0</v>
      </c>
    </row>
    <row r="24" spans="1:5" ht="15">
      <c r="A24" s="116">
        <v>4</v>
      </c>
      <c r="B24" s="117" t="s">
        <v>352</v>
      </c>
      <c r="C24" s="405">
        <f>belép!F41</f>
        <v>0</v>
      </c>
      <c r="D24" s="405">
        <f>belép!G41</f>
        <v>0</v>
      </c>
      <c r="E24" s="406">
        <f t="shared" si="0"/>
        <v>0</v>
      </c>
    </row>
    <row r="25" spans="1:5" ht="15">
      <c r="A25" s="116">
        <v>5</v>
      </c>
      <c r="B25" s="117" t="s">
        <v>408</v>
      </c>
      <c r="C25" s="405">
        <f>FROFF!F42</f>
        <v>0</v>
      </c>
      <c r="D25" s="405">
        <f>FROFF!G42</f>
        <v>0</v>
      </c>
      <c r="E25" s="406">
        <f t="shared" si="0"/>
        <v>0</v>
      </c>
    </row>
    <row r="26" spans="1:5" ht="15">
      <c r="A26" s="116">
        <v>6</v>
      </c>
      <c r="B26" s="117" t="s">
        <v>567</v>
      </c>
      <c r="C26" s="405">
        <f>CATV!F20</f>
        <v>0</v>
      </c>
      <c r="D26" s="405">
        <f>CATV!G20</f>
        <v>0</v>
      </c>
      <c r="E26" s="406">
        <f t="shared" si="0"/>
        <v>0</v>
      </c>
    </row>
    <row r="27" spans="1:5" ht="15">
      <c r="A27" s="116">
        <v>7</v>
      </c>
      <c r="B27" s="117" t="s">
        <v>175</v>
      </c>
      <c r="C27" s="405">
        <f>HANG!G112</f>
        <v>0</v>
      </c>
      <c r="D27" s="405">
        <f>HANG!H112</f>
        <v>0</v>
      </c>
      <c r="E27" s="406">
        <f t="shared" si="0"/>
        <v>0</v>
      </c>
    </row>
    <row r="28" spans="1:5" ht="15">
      <c r="A28" s="116">
        <v>8</v>
      </c>
      <c r="B28" s="117" t="s">
        <v>409</v>
      </c>
      <c r="C28" s="405">
        <f>TŰZJ!G64</f>
        <v>0</v>
      </c>
      <c r="D28" s="405">
        <f>TŰZJ!H64</f>
        <v>0</v>
      </c>
      <c r="E28" s="406">
        <f t="shared" si="0"/>
        <v>0</v>
      </c>
    </row>
    <row r="29" spans="1:5" ht="15">
      <c r="A29" s="116">
        <v>9</v>
      </c>
      <c r="B29" s="117" t="s">
        <v>372</v>
      </c>
      <c r="C29" s="405">
        <f>csövezés!F20</f>
        <v>0</v>
      </c>
      <c r="D29" s="405">
        <f>csövezés!G20</f>
        <v>0</v>
      </c>
      <c r="E29" s="406">
        <f t="shared" si="0"/>
        <v>0</v>
      </c>
    </row>
    <row r="30" spans="1:5" ht="15">
      <c r="A30" s="110"/>
      <c r="B30" s="118" t="s">
        <v>325</v>
      </c>
      <c r="C30" s="407"/>
      <c r="D30" s="408"/>
      <c r="E30" s="409">
        <f>SUM(E21:E29)</f>
        <v>0</v>
      </c>
    </row>
    <row r="31" spans="1:5" ht="15">
      <c r="A31" s="110"/>
      <c r="B31" s="118" t="s">
        <v>355</v>
      </c>
      <c r="C31" s="410"/>
      <c r="D31" s="410"/>
      <c r="E31" s="411">
        <f>E30*0.27</f>
        <v>0</v>
      </c>
    </row>
    <row r="32" spans="1:5" ht="15">
      <c r="A32" s="110"/>
      <c r="B32" s="118" t="s">
        <v>356</v>
      </c>
      <c r="C32" s="410"/>
      <c r="D32" s="410"/>
      <c r="E32" s="411">
        <f>E30*1.27</f>
        <v>0</v>
      </c>
    </row>
    <row r="33" spans="1:5" ht="15">
      <c r="A33" s="110"/>
      <c r="B33" s="110"/>
      <c r="C33" s="119"/>
      <c r="D33" s="119"/>
      <c r="E33" s="119"/>
    </row>
    <row r="34" spans="1:5" ht="15">
      <c r="A34" s="110"/>
      <c r="B34" s="110"/>
      <c r="C34" s="119"/>
      <c r="D34" s="119"/>
      <c r="E34" s="119"/>
    </row>
    <row r="35" spans="1:5" ht="15">
      <c r="A35" s="120"/>
      <c r="B35" s="120"/>
      <c r="C35" s="120"/>
      <c r="D35" s="120"/>
      <c r="E35" s="5"/>
    </row>
    <row r="36" spans="1:5" ht="15">
      <c r="A36" s="120"/>
      <c r="B36" s="120"/>
      <c r="C36" s="120"/>
      <c r="D36" s="120"/>
      <c r="E36" s="5"/>
    </row>
    <row r="37" spans="1:5" ht="15">
      <c r="A37" s="120"/>
      <c r="B37" s="120"/>
      <c r="C37" s="120"/>
      <c r="D37" s="120"/>
      <c r="E37" s="5"/>
    </row>
    <row r="38" spans="1:5" ht="15">
      <c r="A38" s="120"/>
      <c r="B38" s="1"/>
      <c r="C38" s="121" t="s">
        <v>373</v>
      </c>
      <c r="D38" s="120"/>
      <c r="E38" s="5"/>
    </row>
    <row r="39" spans="1:5" ht="12.75">
      <c r="A39" s="5"/>
      <c r="B39" s="5"/>
      <c r="C39" s="5"/>
      <c r="D39" s="5"/>
      <c r="E39" s="5"/>
    </row>
  </sheetData>
  <mergeCells count="2">
    <mergeCell ref="A1:E1"/>
    <mergeCell ref="B5:C5"/>
  </mergeCells>
  <printOptions/>
  <pageMargins left="0.75" right="0.75" top="1" bottom="1" header="0.5" footer="0.5"/>
  <pageSetup horizontalDpi="600" verticalDpi="600" orientation="portrait" paperSize="9" r:id="rId2"/>
  <ignoredErrors>
    <ignoredError sqref="C21:C28 C29:D29 D21:D27 D28" unlockedFormula="1"/>
  </ignoredErrors>
  <drawing r:id="rId1"/>
</worksheet>
</file>

<file path=xl/worksheets/sheet10.xml><?xml version="1.0" encoding="utf-8"?>
<worksheet xmlns="http://schemas.openxmlformats.org/spreadsheetml/2006/main" xmlns:r="http://schemas.openxmlformats.org/officeDocument/2006/relationships">
  <dimension ref="A1:H20"/>
  <sheetViews>
    <sheetView workbookViewId="0" topLeftCell="A1">
      <selection activeCell="D6" sqref="D6"/>
    </sheetView>
  </sheetViews>
  <sheetFormatPr defaultColWidth="9.00390625" defaultRowHeight="12.75"/>
  <cols>
    <col min="1" max="1" width="4.625" style="5" customWidth="1"/>
    <col min="2" max="2" width="47.75390625" style="5" customWidth="1"/>
    <col min="3" max="3" width="7.625" style="9" bestFit="1" customWidth="1"/>
    <col min="4" max="4" width="10.00390625" style="5" customWidth="1"/>
    <col min="5" max="5" width="8.50390625" style="5" bestFit="1" customWidth="1"/>
    <col min="6" max="6" width="7.375" style="5" customWidth="1"/>
    <col min="7" max="7" width="6.625" style="5" customWidth="1"/>
    <col min="8" max="8" width="5.625" style="1" customWidth="1"/>
    <col min="9" max="16384" width="9.125" style="1" customWidth="1"/>
  </cols>
  <sheetData>
    <row r="1" spans="1:7" ht="12.75">
      <c r="A1" s="35" t="s">
        <v>326</v>
      </c>
      <c r="B1" s="35"/>
      <c r="C1" s="175"/>
      <c r="D1" s="35"/>
      <c r="E1" s="35"/>
      <c r="F1" s="35"/>
      <c r="G1" s="35"/>
    </row>
    <row r="2" spans="1:7" ht="12.75">
      <c r="A2" s="13" t="s">
        <v>308</v>
      </c>
      <c r="B2" s="21" t="s">
        <v>309</v>
      </c>
      <c r="C2" s="14" t="s">
        <v>310</v>
      </c>
      <c r="D2" s="15" t="s">
        <v>323</v>
      </c>
      <c r="E2" s="15" t="s">
        <v>324</v>
      </c>
      <c r="F2" s="15" t="s">
        <v>311</v>
      </c>
      <c r="G2" s="15" t="s">
        <v>312</v>
      </c>
    </row>
    <row r="3" spans="1:7" ht="12.75">
      <c r="A3" s="125" t="s">
        <v>374</v>
      </c>
      <c r="B3" s="45" t="s">
        <v>453</v>
      </c>
      <c r="C3" s="14"/>
      <c r="D3" s="15"/>
      <c r="E3" s="15"/>
      <c r="F3" s="15"/>
      <c r="G3" s="15"/>
    </row>
    <row r="4" spans="1:7" s="2" customFormat="1" ht="52.5">
      <c r="A4" s="127" t="s">
        <v>360</v>
      </c>
      <c r="B4" s="128" t="s">
        <v>454</v>
      </c>
      <c r="C4" s="210">
        <v>1300</v>
      </c>
      <c r="D4" s="31"/>
      <c r="E4" s="31"/>
      <c r="F4" s="63">
        <f aca="true" t="shared" si="0" ref="F4:F13">C4*D4</f>
        <v>0</v>
      </c>
      <c r="G4" s="63">
        <f aca="true" t="shared" si="1" ref="G4:G13">C4*E4</f>
        <v>0</v>
      </c>
    </row>
    <row r="5" spans="1:7" s="2" customFormat="1" ht="52.5">
      <c r="A5" s="127" t="s">
        <v>375</v>
      </c>
      <c r="B5" s="128" t="s">
        <v>455</v>
      </c>
      <c r="C5" s="210">
        <v>1200</v>
      </c>
      <c r="D5" s="31"/>
      <c r="E5" s="31"/>
      <c r="F5" s="63">
        <f t="shared" si="0"/>
        <v>0</v>
      </c>
      <c r="G5" s="63">
        <f t="shared" si="1"/>
        <v>0</v>
      </c>
    </row>
    <row r="6" spans="1:7" ht="52.5">
      <c r="A6" s="127" t="s">
        <v>376</v>
      </c>
      <c r="B6" s="128" t="s">
        <v>456</v>
      </c>
      <c r="C6" s="210">
        <v>100</v>
      </c>
      <c r="D6" s="44"/>
      <c r="E6" s="43"/>
      <c r="F6" s="43">
        <f t="shared" si="0"/>
        <v>0</v>
      </c>
      <c r="G6" s="43">
        <f t="shared" si="1"/>
        <v>0</v>
      </c>
    </row>
    <row r="7" spans="1:7" ht="26.25">
      <c r="A7" s="127" t="s">
        <v>377</v>
      </c>
      <c r="B7" s="11" t="s">
        <v>457</v>
      </c>
      <c r="C7" s="414">
        <v>1400</v>
      </c>
      <c r="D7" s="129"/>
      <c r="E7" s="129"/>
      <c r="F7" s="43">
        <f t="shared" si="0"/>
        <v>0</v>
      </c>
      <c r="G7" s="43">
        <f t="shared" si="1"/>
        <v>0</v>
      </c>
    </row>
    <row r="8" spans="1:7" s="2" customFormat="1" ht="26.25">
      <c r="A8" s="127" t="s">
        <v>378</v>
      </c>
      <c r="B8" s="11" t="s">
        <v>458</v>
      </c>
      <c r="C8" s="414">
        <v>1100</v>
      </c>
      <c r="D8" s="43"/>
      <c r="E8" s="43"/>
      <c r="F8" s="63">
        <f t="shared" si="0"/>
        <v>0</v>
      </c>
      <c r="G8" s="63">
        <f t="shared" si="1"/>
        <v>0</v>
      </c>
    </row>
    <row r="9" spans="1:7" s="2" customFormat="1" ht="26.25">
      <c r="A9" s="127" t="s">
        <v>379</v>
      </c>
      <c r="B9" s="11" t="s">
        <v>489</v>
      </c>
      <c r="C9" s="414">
        <v>200</v>
      </c>
      <c r="D9" s="43"/>
      <c r="E9" s="43"/>
      <c r="F9" s="63">
        <f t="shared" si="0"/>
        <v>0</v>
      </c>
      <c r="G9" s="63">
        <f t="shared" si="1"/>
        <v>0</v>
      </c>
    </row>
    <row r="10" spans="1:8" s="4" customFormat="1" ht="78.75">
      <c r="A10" s="183" t="s">
        <v>388</v>
      </c>
      <c r="B10" s="184" t="s">
        <v>590</v>
      </c>
      <c r="C10" s="413">
        <v>300</v>
      </c>
      <c r="D10" s="185"/>
      <c r="E10" s="185"/>
      <c r="F10" s="185">
        <f t="shared" si="0"/>
        <v>0</v>
      </c>
      <c r="G10" s="186">
        <f t="shared" si="1"/>
        <v>0</v>
      </c>
      <c r="H10" s="187"/>
    </row>
    <row r="11" spans="1:8" s="4" customFormat="1" ht="78.75">
      <c r="A11" s="183" t="s">
        <v>396</v>
      </c>
      <c r="B11" s="184" t="s">
        <v>591</v>
      </c>
      <c r="C11" s="413">
        <v>180</v>
      </c>
      <c r="D11" s="185"/>
      <c r="E11" s="185"/>
      <c r="F11" s="185">
        <f t="shared" si="0"/>
        <v>0</v>
      </c>
      <c r="G11" s="186">
        <f t="shared" si="1"/>
        <v>0</v>
      </c>
      <c r="H11" s="187"/>
    </row>
    <row r="12" spans="1:8" s="4" customFormat="1" ht="26.25">
      <c r="A12" s="183" t="s">
        <v>397</v>
      </c>
      <c r="B12" s="189" t="s">
        <v>592</v>
      </c>
      <c r="C12" s="415">
        <v>7</v>
      </c>
      <c r="D12" s="185"/>
      <c r="E12" s="185"/>
      <c r="F12" s="185">
        <f t="shared" si="0"/>
        <v>0</v>
      </c>
      <c r="G12" s="186">
        <f t="shared" si="1"/>
        <v>0</v>
      </c>
      <c r="H12" s="187"/>
    </row>
    <row r="13" spans="1:8" s="4" customFormat="1" ht="39">
      <c r="A13" s="183" t="s">
        <v>398</v>
      </c>
      <c r="B13" s="189" t="s">
        <v>593</v>
      </c>
      <c r="C13" s="415">
        <v>10</v>
      </c>
      <c r="D13" s="185"/>
      <c r="E13" s="185"/>
      <c r="F13" s="185">
        <f t="shared" si="0"/>
        <v>0</v>
      </c>
      <c r="G13" s="186">
        <f t="shared" si="1"/>
        <v>0</v>
      </c>
      <c r="H13" s="187"/>
    </row>
    <row r="14" spans="1:7" s="3" customFormat="1" ht="12.75">
      <c r="A14" s="125" t="s">
        <v>361</v>
      </c>
      <c r="B14" s="176" t="s">
        <v>353</v>
      </c>
      <c r="C14" s="89"/>
      <c r="D14" s="16"/>
      <c r="E14" s="16"/>
      <c r="F14" s="16"/>
      <c r="G14" s="16"/>
    </row>
    <row r="15" spans="1:7" s="3" customFormat="1" ht="26.25">
      <c r="A15" s="125" t="s">
        <v>382</v>
      </c>
      <c r="B15" s="177" t="s">
        <v>459</v>
      </c>
      <c r="C15" s="269">
        <f>C16*2</f>
        <v>90</v>
      </c>
      <c r="D15" s="32"/>
      <c r="E15" s="32"/>
      <c r="F15" s="63">
        <f>C15*D15</f>
        <v>0</v>
      </c>
      <c r="G15" s="63">
        <f>C15*E15</f>
        <v>0</v>
      </c>
    </row>
    <row r="16" spans="1:7" s="2" customFormat="1" ht="39">
      <c r="A16" s="125" t="s">
        <v>362</v>
      </c>
      <c r="B16" s="177" t="s">
        <v>460</v>
      </c>
      <c r="C16" s="269">
        <v>45</v>
      </c>
      <c r="D16" s="88"/>
      <c r="E16" s="88"/>
      <c r="F16" s="43">
        <f>C16*D16</f>
        <v>0</v>
      </c>
      <c r="G16" s="43">
        <f>C16*E16</f>
        <v>0</v>
      </c>
    </row>
    <row r="17" spans="1:7" s="2" customFormat="1" ht="12.75">
      <c r="A17" s="125" t="s">
        <v>363</v>
      </c>
      <c r="B17" s="177" t="s">
        <v>461</v>
      </c>
      <c r="C17" s="90">
        <v>1</v>
      </c>
      <c r="D17" s="32"/>
      <c r="E17" s="32"/>
      <c r="F17" s="43">
        <f>C17*D17</f>
        <v>0</v>
      </c>
      <c r="G17" s="43">
        <f>C17*E17</f>
        <v>0</v>
      </c>
    </row>
    <row r="18" spans="1:7" s="2" customFormat="1" ht="26.25">
      <c r="A18" s="125" t="s">
        <v>446</v>
      </c>
      <c r="B18" s="17" t="s">
        <v>462</v>
      </c>
      <c r="C18" s="90">
        <v>3</v>
      </c>
      <c r="D18" s="24"/>
      <c r="E18" s="24"/>
      <c r="F18" s="43">
        <f>C18*D18</f>
        <v>0</v>
      </c>
      <c r="G18" s="43">
        <f>C18*E18</f>
        <v>0</v>
      </c>
    </row>
    <row r="19" spans="1:7" s="2" customFormat="1" ht="26.25">
      <c r="A19" s="125" t="s">
        <v>447</v>
      </c>
      <c r="B19" s="41" t="s">
        <v>354</v>
      </c>
      <c r="C19" s="90">
        <v>1</v>
      </c>
      <c r="D19" s="16"/>
      <c r="E19" s="16"/>
      <c r="F19" s="43">
        <f>C19*D19</f>
        <v>0</v>
      </c>
      <c r="G19" s="43">
        <f>C19*E19</f>
        <v>0</v>
      </c>
    </row>
    <row r="20" spans="1:7" s="2" customFormat="1" ht="12.75">
      <c r="A20" s="23"/>
      <c r="B20" s="12" t="s">
        <v>583</v>
      </c>
      <c r="C20" s="67"/>
      <c r="D20" s="31"/>
      <c r="E20" s="31"/>
      <c r="F20" s="61">
        <f>SUM(F4:F19)</f>
        <v>0</v>
      </c>
      <c r="G20" s="61">
        <f>SUM(G4:G19)</f>
        <v>0</v>
      </c>
    </row>
  </sheetData>
  <printOptions/>
  <pageMargins left="0.49" right="0.52" top="1.17" bottom="1" header="0.5" footer="0.5"/>
  <pageSetup horizontalDpi="600" verticalDpi="600" orientation="portrait" paperSize="9" r:id="rId1"/>
  <headerFooter alignWithMargins="0">
    <oddHeader>&amp;CA Modern Városok Program” keretében megvalósuló „Pangea Ökocentrum” (Sóstói Többfunkciós Oktatási Központ) 
GYENGEÁRAM KÖLTSÉGVETÉS</oddHeader>
  </headerFooter>
  <ignoredErrors>
    <ignoredError sqref="A14" numberStoredAsText="1"/>
    <ignoredError sqref="C15 F4:F13" unlockedFormula="1"/>
  </ignoredErrors>
</worksheet>
</file>

<file path=xl/worksheets/sheet2.xml><?xml version="1.0" encoding="utf-8"?>
<worksheet xmlns="http://schemas.openxmlformats.org/spreadsheetml/2006/main" xmlns:r="http://schemas.openxmlformats.org/officeDocument/2006/relationships">
  <sheetPr codeName="Munka8"/>
  <dimension ref="A1:T82"/>
  <sheetViews>
    <sheetView workbookViewId="0" topLeftCell="A1">
      <selection activeCell="A2" sqref="A2:G81"/>
    </sheetView>
  </sheetViews>
  <sheetFormatPr defaultColWidth="9.00390625" defaultRowHeight="12.75"/>
  <cols>
    <col min="1" max="1" width="6.50390625" style="8" customWidth="1"/>
    <col min="2" max="2" width="45.125" style="6" customWidth="1"/>
    <col min="3" max="3" width="8.375" style="7" bestFit="1" customWidth="1"/>
    <col min="4" max="4" width="10.75390625" style="6" customWidth="1"/>
    <col min="5" max="5" width="9.50390625" style="6" bestFit="1" customWidth="1"/>
    <col min="6" max="6" width="8.25390625" style="6" customWidth="1"/>
    <col min="7" max="7" width="7.125" style="6" customWidth="1"/>
    <col min="8" max="8" width="4.50390625" style="2" customWidth="1"/>
    <col min="9" max="16384" width="10.375" style="2" customWidth="1"/>
  </cols>
  <sheetData>
    <row r="1" spans="1:7" ht="12.75">
      <c r="A1" s="51" t="s">
        <v>335</v>
      </c>
      <c r="B1" s="37"/>
      <c r="C1" s="37"/>
      <c r="D1" s="37"/>
      <c r="E1" s="37"/>
      <c r="F1" s="37"/>
      <c r="G1" s="37"/>
    </row>
    <row r="2" spans="1:7" ht="12.75">
      <c r="A2" s="42" t="s">
        <v>313</v>
      </c>
      <c r="B2" s="21" t="s">
        <v>327</v>
      </c>
      <c r="C2" s="52" t="s">
        <v>310</v>
      </c>
      <c r="D2" s="53" t="s">
        <v>330</v>
      </c>
      <c r="E2" s="53" t="s">
        <v>331</v>
      </c>
      <c r="F2" s="15" t="s">
        <v>336</v>
      </c>
      <c r="G2" s="15" t="s">
        <v>337</v>
      </c>
    </row>
    <row r="3" spans="1:7" ht="12.75">
      <c r="A3" s="124" t="s">
        <v>374</v>
      </c>
      <c r="B3" s="159" t="s">
        <v>320</v>
      </c>
      <c r="C3" s="54"/>
      <c r="D3" s="55"/>
      <c r="E3" s="55"/>
      <c r="F3" s="56"/>
      <c r="G3" s="56"/>
    </row>
    <row r="4" spans="1:7" ht="39">
      <c r="A4" s="124" t="s">
        <v>360</v>
      </c>
      <c r="B4" s="242" t="s">
        <v>100</v>
      </c>
      <c r="C4" s="243">
        <f>ROUNDUP(C5*48,-1)+40</f>
        <v>10800</v>
      </c>
      <c r="D4" s="245"/>
      <c r="E4" s="58"/>
      <c r="F4" s="32">
        <f aca="true" t="shared" si="0" ref="F4:F14">C4*D4</f>
        <v>0</v>
      </c>
      <c r="G4" s="32">
        <f aca="true" t="shared" si="1" ref="G4:G14">C4*E4</f>
        <v>0</v>
      </c>
    </row>
    <row r="5" spans="1:7" ht="12.75">
      <c r="A5" s="124" t="s">
        <v>375</v>
      </c>
      <c r="B5" s="149" t="s">
        <v>317</v>
      </c>
      <c r="C5" s="140">
        <v>224</v>
      </c>
      <c r="D5" s="58"/>
      <c r="E5" s="58"/>
      <c r="F5" s="32">
        <f t="shared" si="0"/>
        <v>0</v>
      </c>
      <c r="G5" s="32">
        <f t="shared" si="1"/>
        <v>0</v>
      </c>
    </row>
    <row r="6" spans="1:7" ht="12.75">
      <c r="A6" s="124" t="s">
        <v>376</v>
      </c>
      <c r="B6" s="242" t="s">
        <v>102</v>
      </c>
      <c r="C6" s="208">
        <v>165</v>
      </c>
      <c r="D6" s="245"/>
      <c r="E6" s="59"/>
      <c r="F6" s="49">
        <f t="shared" si="0"/>
        <v>0</v>
      </c>
      <c r="G6" s="49">
        <f t="shared" si="1"/>
        <v>0</v>
      </c>
    </row>
    <row r="7" spans="1:7" ht="39">
      <c r="A7" s="124" t="s">
        <v>377</v>
      </c>
      <c r="B7" s="11" t="s">
        <v>487</v>
      </c>
      <c r="C7" s="208">
        <v>9</v>
      </c>
      <c r="D7" s="245"/>
      <c r="E7" s="59"/>
      <c r="F7" s="49">
        <f t="shared" si="0"/>
        <v>0</v>
      </c>
      <c r="G7" s="49">
        <f t="shared" si="1"/>
        <v>0</v>
      </c>
    </row>
    <row r="8" spans="1:7" ht="12.75">
      <c r="A8" s="124" t="s">
        <v>378</v>
      </c>
      <c r="B8" s="242" t="s">
        <v>103</v>
      </c>
      <c r="C8" s="140">
        <f>C6+C7</f>
        <v>174</v>
      </c>
      <c r="D8" s="245"/>
      <c r="E8" s="59"/>
      <c r="F8" s="49">
        <f>C8*D8</f>
        <v>0</v>
      </c>
      <c r="G8" s="49">
        <f>C8*E8</f>
        <v>0</v>
      </c>
    </row>
    <row r="9" spans="1:7" ht="11.25" customHeight="1">
      <c r="A9" s="124" t="s">
        <v>379</v>
      </c>
      <c r="B9" s="242" t="s">
        <v>104</v>
      </c>
      <c r="C9" s="140">
        <v>6</v>
      </c>
      <c r="D9" s="245"/>
      <c r="E9" s="59"/>
      <c r="F9" s="49">
        <f>C9*D9</f>
        <v>0</v>
      </c>
      <c r="G9" s="49">
        <f>C9*E9</f>
        <v>0</v>
      </c>
    </row>
    <row r="10" spans="1:7" ht="26.25">
      <c r="A10" s="124" t="s">
        <v>380</v>
      </c>
      <c r="B10" s="242" t="s">
        <v>105</v>
      </c>
      <c r="C10" s="140">
        <v>6</v>
      </c>
      <c r="D10" s="245"/>
      <c r="E10" s="59"/>
      <c r="F10" s="49">
        <f>C10*D10</f>
        <v>0</v>
      </c>
      <c r="G10" s="49">
        <f>C10*E10</f>
        <v>0</v>
      </c>
    </row>
    <row r="11" spans="1:7" ht="12.75">
      <c r="A11" s="124" t="s">
        <v>381</v>
      </c>
      <c r="B11" s="149" t="s">
        <v>318</v>
      </c>
      <c r="C11" s="140">
        <f>C5-C12</f>
        <v>184</v>
      </c>
      <c r="D11" s="245"/>
      <c r="E11" s="59"/>
      <c r="F11" s="49">
        <f>C11*D11</f>
        <v>0</v>
      </c>
      <c r="G11" s="49">
        <f>C11*E11</f>
        <v>0</v>
      </c>
    </row>
    <row r="12" spans="1:7" ht="12.75">
      <c r="A12" s="124" t="s">
        <v>387</v>
      </c>
      <c r="B12" s="149" t="s">
        <v>338</v>
      </c>
      <c r="C12" s="140">
        <v>40</v>
      </c>
      <c r="D12" s="245"/>
      <c r="E12" s="58"/>
      <c r="F12" s="32">
        <f t="shared" si="0"/>
        <v>0</v>
      </c>
      <c r="G12" s="32">
        <f t="shared" si="1"/>
        <v>0</v>
      </c>
    </row>
    <row r="13" spans="1:7" ht="12.75">
      <c r="A13" s="124" t="s">
        <v>388</v>
      </c>
      <c r="B13" s="149" t="s">
        <v>319</v>
      </c>
      <c r="C13" s="140">
        <f>C5-C14-C15</f>
        <v>103</v>
      </c>
      <c r="D13" s="245"/>
      <c r="E13" s="58"/>
      <c r="F13" s="32">
        <f t="shared" si="0"/>
        <v>0</v>
      </c>
      <c r="G13" s="32">
        <f t="shared" si="1"/>
        <v>0</v>
      </c>
    </row>
    <row r="14" spans="1:7" ht="16.5" customHeight="1">
      <c r="A14" s="124" t="s">
        <v>396</v>
      </c>
      <c r="B14" s="149" t="s">
        <v>541</v>
      </c>
      <c r="C14" s="140">
        <v>86</v>
      </c>
      <c r="D14" s="245"/>
      <c r="E14" s="58"/>
      <c r="F14" s="32">
        <f t="shared" si="0"/>
        <v>0</v>
      </c>
      <c r="G14" s="32">
        <f t="shared" si="1"/>
        <v>0</v>
      </c>
    </row>
    <row r="15" spans="1:7" ht="26.25">
      <c r="A15" s="124" t="s">
        <v>397</v>
      </c>
      <c r="B15" s="244" t="s">
        <v>150</v>
      </c>
      <c r="C15" s="140">
        <v>35</v>
      </c>
      <c r="D15" s="271"/>
      <c r="E15" s="58"/>
      <c r="F15" s="32">
        <f>C15*D15</f>
        <v>0</v>
      </c>
      <c r="G15" s="32">
        <f>C15*E15</f>
        <v>0</v>
      </c>
    </row>
    <row r="16" spans="1:7" ht="12.75">
      <c r="A16" s="10">
        <v>2</v>
      </c>
      <c r="B16" s="161" t="s">
        <v>463</v>
      </c>
      <c r="C16" s="80"/>
      <c r="D16" s="273"/>
      <c r="E16" s="32"/>
      <c r="F16" s="43"/>
      <c r="G16" s="43"/>
    </row>
    <row r="17" spans="1:7" s="136" customFormat="1" ht="26.25">
      <c r="A17" s="124" t="s">
        <v>382</v>
      </c>
      <c r="B17" s="150" t="s">
        <v>123</v>
      </c>
      <c r="C17" s="137">
        <v>100</v>
      </c>
      <c r="D17" s="58"/>
      <c r="E17" s="273"/>
      <c r="F17" s="43">
        <f aca="true" t="shared" si="2" ref="F17:F22">C17*D17</f>
        <v>0</v>
      </c>
      <c r="G17" s="43">
        <f aca="true" t="shared" si="3" ref="G17:G22">C17*E17</f>
        <v>0</v>
      </c>
    </row>
    <row r="18" spans="1:7" s="136" customFormat="1" ht="26.25">
      <c r="A18" s="124" t="s">
        <v>362</v>
      </c>
      <c r="B18" s="151" t="s">
        <v>124</v>
      </c>
      <c r="C18" s="138">
        <v>2</v>
      </c>
      <c r="D18" s="58"/>
      <c r="E18" s="273"/>
      <c r="F18" s="43">
        <f t="shared" si="2"/>
        <v>0</v>
      </c>
      <c r="G18" s="43">
        <f t="shared" si="3"/>
        <v>0</v>
      </c>
    </row>
    <row r="19" spans="1:7" s="136" customFormat="1" ht="12.75">
      <c r="A19" s="124" t="s">
        <v>363</v>
      </c>
      <c r="B19" s="151" t="s">
        <v>122</v>
      </c>
      <c r="C19" s="138">
        <f>C18*12</f>
        <v>24</v>
      </c>
      <c r="D19" s="58"/>
      <c r="E19" s="273"/>
      <c r="F19" s="43">
        <f t="shared" si="2"/>
        <v>0</v>
      </c>
      <c r="G19" s="43">
        <f t="shared" si="3"/>
        <v>0</v>
      </c>
    </row>
    <row r="20" spans="1:7" s="136" customFormat="1" ht="12.75">
      <c r="A20" s="124" t="s">
        <v>446</v>
      </c>
      <c r="B20" s="151" t="s">
        <v>125</v>
      </c>
      <c r="C20" s="138">
        <f>C18*12</f>
        <v>24</v>
      </c>
      <c r="D20" s="58"/>
      <c r="E20" s="273"/>
      <c r="F20" s="43">
        <f t="shared" si="2"/>
        <v>0</v>
      </c>
      <c r="G20" s="43">
        <f t="shared" si="3"/>
        <v>0</v>
      </c>
    </row>
    <row r="21" spans="1:7" s="136" customFormat="1" ht="14.25" customHeight="1">
      <c r="A21" s="124" t="s">
        <v>447</v>
      </c>
      <c r="B21" s="152" t="s">
        <v>347</v>
      </c>
      <c r="C21" s="138">
        <f>C18*12</f>
        <v>24</v>
      </c>
      <c r="D21" s="58"/>
      <c r="E21" s="273"/>
      <c r="F21" s="43">
        <f t="shared" si="2"/>
        <v>0</v>
      </c>
      <c r="G21" s="43">
        <f t="shared" si="3"/>
        <v>0</v>
      </c>
    </row>
    <row r="22" spans="1:7" s="136" customFormat="1" ht="39">
      <c r="A22" s="124" t="s">
        <v>448</v>
      </c>
      <c r="B22" s="242" t="s">
        <v>153</v>
      </c>
      <c r="C22" s="138">
        <v>6</v>
      </c>
      <c r="D22" s="58"/>
      <c r="E22" s="273"/>
      <c r="F22" s="43">
        <f t="shared" si="2"/>
        <v>0</v>
      </c>
      <c r="G22" s="43">
        <f t="shared" si="3"/>
        <v>0</v>
      </c>
    </row>
    <row r="23" spans="1:7" s="136" customFormat="1" ht="12.75">
      <c r="A23" s="124"/>
      <c r="B23" s="85" t="s">
        <v>339</v>
      </c>
      <c r="C23" s="67"/>
      <c r="D23" s="60"/>
      <c r="E23" s="60"/>
      <c r="F23" s="32"/>
      <c r="G23" s="32"/>
    </row>
    <row r="24" spans="1:7" s="136" customFormat="1" ht="12.75">
      <c r="A24" s="124" t="s">
        <v>154</v>
      </c>
      <c r="B24" s="85" t="s">
        <v>118</v>
      </c>
      <c r="C24" s="67"/>
      <c r="D24" s="60"/>
      <c r="E24" s="60"/>
      <c r="F24" s="32"/>
      <c r="G24" s="32"/>
    </row>
    <row r="25" spans="1:7" s="30" customFormat="1" ht="52.5">
      <c r="A25" s="124" t="s">
        <v>383</v>
      </c>
      <c r="B25" s="242" t="s">
        <v>144</v>
      </c>
      <c r="C25" s="140">
        <v>1</v>
      </c>
      <c r="D25" s="245"/>
      <c r="E25" s="60"/>
      <c r="F25" s="43">
        <f>C25*D25</f>
        <v>0</v>
      </c>
      <c r="G25" s="43">
        <f>C25*E25</f>
        <v>0</v>
      </c>
    </row>
    <row r="26" spans="1:9" s="30" customFormat="1" ht="12.75">
      <c r="A26" s="124" t="s">
        <v>384</v>
      </c>
      <c r="B26" s="242" t="s">
        <v>106</v>
      </c>
      <c r="C26" s="140">
        <v>1</v>
      </c>
      <c r="D26" s="245"/>
      <c r="E26" s="257"/>
      <c r="F26" s="43">
        <f aca="true" t="shared" si="4" ref="F26:F50">C26*D26</f>
        <v>0</v>
      </c>
      <c r="G26" s="43">
        <f aca="true" t="shared" si="5" ref="G26:G36">C26*E26</f>
        <v>0</v>
      </c>
      <c r="H26" s="139"/>
      <c r="I26" s="139"/>
    </row>
    <row r="27" spans="1:7" s="30" customFormat="1" ht="39">
      <c r="A27" s="124" t="s">
        <v>385</v>
      </c>
      <c r="B27" s="242" t="s">
        <v>107</v>
      </c>
      <c r="C27" s="140">
        <v>5</v>
      </c>
      <c r="D27" s="245"/>
      <c r="E27" s="258"/>
      <c r="F27" s="43">
        <f t="shared" si="4"/>
        <v>0</v>
      </c>
      <c r="G27" s="43">
        <f t="shared" si="5"/>
        <v>0</v>
      </c>
    </row>
    <row r="28" spans="1:9" s="139" customFormat="1" ht="39">
      <c r="A28" s="124" t="s">
        <v>386</v>
      </c>
      <c r="B28" s="242" t="s">
        <v>108</v>
      </c>
      <c r="C28" s="140">
        <v>2</v>
      </c>
      <c r="D28" s="245"/>
      <c r="E28" s="258"/>
      <c r="F28" s="43">
        <f t="shared" si="4"/>
        <v>0</v>
      </c>
      <c r="G28" s="43">
        <f t="shared" si="5"/>
        <v>0</v>
      </c>
      <c r="H28" s="30"/>
      <c r="I28" s="30"/>
    </row>
    <row r="29" spans="1:7" s="30" customFormat="1" ht="26.25">
      <c r="A29" s="124" t="s">
        <v>466</v>
      </c>
      <c r="B29" s="242" t="s">
        <v>109</v>
      </c>
      <c r="C29" s="140">
        <v>1</v>
      </c>
      <c r="D29" s="245"/>
      <c r="E29" s="258"/>
      <c r="F29" s="43">
        <f t="shared" si="4"/>
        <v>0</v>
      </c>
      <c r="G29" s="43">
        <f t="shared" si="5"/>
        <v>0</v>
      </c>
    </row>
    <row r="30" spans="1:7" s="30" customFormat="1" ht="26.25">
      <c r="A30" s="124" t="s">
        <v>467</v>
      </c>
      <c r="B30" s="242" t="s">
        <v>110</v>
      </c>
      <c r="C30" s="140">
        <v>8</v>
      </c>
      <c r="D30" s="245"/>
      <c r="E30" s="60"/>
      <c r="F30" s="43">
        <f t="shared" si="4"/>
        <v>0</v>
      </c>
      <c r="G30" s="43">
        <f t="shared" si="5"/>
        <v>0</v>
      </c>
    </row>
    <row r="31" spans="1:7" s="30" customFormat="1" ht="26.25">
      <c r="A31" s="124" t="s">
        <v>631</v>
      </c>
      <c r="B31" s="242" t="s">
        <v>111</v>
      </c>
      <c r="C31" s="140">
        <v>1</v>
      </c>
      <c r="D31" s="245"/>
      <c r="E31" s="60"/>
      <c r="F31" s="43">
        <f t="shared" si="4"/>
        <v>0</v>
      </c>
      <c r="G31" s="43">
        <f t="shared" si="5"/>
        <v>0</v>
      </c>
    </row>
    <row r="32" spans="1:7" s="30" customFormat="1" ht="12.75">
      <c r="A32" s="124" t="s">
        <v>632</v>
      </c>
      <c r="B32" s="242" t="s">
        <v>113</v>
      </c>
      <c r="C32" s="140">
        <v>3</v>
      </c>
      <c r="D32" s="245"/>
      <c r="E32" s="60"/>
      <c r="F32" s="43">
        <f t="shared" si="4"/>
        <v>0</v>
      </c>
      <c r="G32" s="43">
        <f t="shared" si="5"/>
        <v>0</v>
      </c>
    </row>
    <row r="33" spans="1:7" s="30" customFormat="1" ht="12.75">
      <c r="A33" s="124" t="s">
        <v>633</v>
      </c>
      <c r="B33" s="242" t="s">
        <v>114</v>
      </c>
      <c r="C33" s="140">
        <v>1</v>
      </c>
      <c r="D33" s="245"/>
      <c r="E33" s="60"/>
      <c r="F33" s="43">
        <f t="shared" si="4"/>
        <v>0</v>
      </c>
      <c r="G33" s="43">
        <f t="shared" si="5"/>
        <v>0</v>
      </c>
    </row>
    <row r="34" spans="1:7" s="30" customFormat="1" ht="39">
      <c r="A34" s="124" t="s">
        <v>634</v>
      </c>
      <c r="B34" s="242" t="s">
        <v>115</v>
      </c>
      <c r="C34" s="140">
        <v>2</v>
      </c>
      <c r="D34" s="245"/>
      <c r="E34" s="60"/>
      <c r="F34" s="43">
        <f t="shared" si="4"/>
        <v>0</v>
      </c>
      <c r="G34" s="43">
        <f t="shared" si="5"/>
        <v>0</v>
      </c>
    </row>
    <row r="35" spans="1:7" s="30" customFormat="1" ht="26.25">
      <c r="A35" s="124" t="s">
        <v>155</v>
      </c>
      <c r="B35" s="242" t="s">
        <v>116</v>
      </c>
      <c r="C35" s="140">
        <v>1</v>
      </c>
      <c r="D35" s="245"/>
      <c r="E35" s="60"/>
      <c r="F35" s="43">
        <f t="shared" si="4"/>
        <v>0</v>
      </c>
      <c r="G35" s="43">
        <f t="shared" si="5"/>
        <v>0</v>
      </c>
    </row>
    <row r="36" spans="1:7" s="30" customFormat="1" ht="26.25">
      <c r="A36" s="124" t="s">
        <v>156</v>
      </c>
      <c r="B36" s="242" t="s">
        <v>101</v>
      </c>
      <c r="C36" s="140">
        <v>2</v>
      </c>
      <c r="D36" s="245"/>
      <c r="E36" s="60"/>
      <c r="F36" s="43">
        <f t="shared" si="4"/>
        <v>0</v>
      </c>
      <c r="G36" s="43">
        <f t="shared" si="5"/>
        <v>0</v>
      </c>
    </row>
    <row r="37" spans="1:7" s="30" customFormat="1" ht="12.75">
      <c r="A37" s="124" t="s">
        <v>157</v>
      </c>
      <c r="B37" s="261" t="s">
        <v>147</v>
      </c>
      <c r="C37" s="140">
        <v>10</v>
      </c>
      <c r="D37" s="271"/>
      <c r="E37" s="60"/>
      <c r="F37" s="43">
        <f>C37*D37</f>
        <v>0</v>
      </c>
      <c r="G37" s="32"/>
    </row>
    <row r="38" spans="1:7" s="30" customFormat="1" ht="18" customHeight="1">
      <c r="A38" s="124" t="s">
        <v>471</v>
      </c>
      <c r="B38" s="241" t="s">
        <v>117</v>
      </c>
      <c r="C38" s="66"/>
      <c r="D38" s="60"/>
      <c r="E38" s="60"/>
      <c r="F38" s="32"/>
      <c r="G38" s="32"/>
    </row>
    <row r="39" spans="1:7" s="30" customFormat="1" ht="39">
      <c r="A39" s="124" t="s">
        <v>472</v>
      </c>
      <c r="B39" s="259" t="s">
        <v>143</v>
      </c>
      <c r="C39" s="140">
        <v>1</v>
      </c>
      <c r="D39" s="245"/>
      <c r="E39" s="60"/>
      <c r="F39" s="43">
        <f t="shared" si="4"/>
        <v>0</v>
      </c>
      <c r="G39" s="43">
        <f aca="true" t="shared" si="6" ref="G39:G50">C39*E39</f>
        <v>0</v>
      </c>
    </row>
    <row r="40" spans="1:7" s="30" customFormat="1" ht="12.75">
      <c r="A40" s="124" t="s">
        <v>473</v>
      </c>
      <c r="B40" s="260" t="s">
        <v>119</v>
      </c>
      <c r="C40" s="140">
        <v>1</v>
      </c>
      <c r="D40" s="245"/>
      <c r="E40" s="60"/>
      <c r="F40" s="43">
        <f t="shared" si="4"/>
        <v>0</v>
      </c>
      <c r="G40" s="43">
        <f t="shared" si="6"/>
        <v>0</v>
      </c>
    </row>
    <row r="41" spans="1:7" s="30" customFormat="1" ht="39">
      <c r="A41" s="124" t="s">
        <v>474</v>
      </c>
      <c r="B41" s="260" t="s">
        <v>107</v>
      </c>
      <c r="C41" s="140">
        <v>5</v>
      </c>
      <c r="D41" s="245"/>
      <c r="E41" s="60"/>
      <c r="F41" s="43">
        <f t="shared" si="4"/>
        <v>0</v>
      </c>
      <c r="G41" s="43">
        <f t="shared" si="6"/>
        <v>0</v>
      </c>
    </row>
    <row r="42" spans="1:20" s="30" customFormat="1" ht="39">
      <c r="A42" s="124" t="s">
        <v>389</v>
      </c>
      <c r="B42" s="260" t="s">
        <v>120</v>
      </c>
      <c r="C42" s="140">
        <v>2</v>
      </c>
      <c r="D42" s="245"/>
      <c r="E42" s="60"/>
      <c r="F42" s="43">
        <f t="shared" si="4"/>
        <v>0</v>
      </c>
      <c r="G42" s="43">
        <f t="shared" si="6"/>
        <v>0</v>
      </c>
      <c r="T42" s="30" t="s">
        <v>119</v>
      </c>
    </row>
    <row r="43" spans="1:20" s="30" customFormat="1" ht="26.25">
      <c r="A43" s="124" t="s">
        <v>475</v>
      </c>
      <c r="B43" s="260" t="s">
        <v>109</v>
      </c>
      <c r="C43" s="140">
        <v>2</v>
      </c>
      <c r="D43" s="245"/>
      <c r="E43" s="60"/>
      <c r="F43" s="43">
        <f t="shared" si="4"/>
        <v>0</v>
      </c>
      <c r="G43" s="43">
        <f t="shared" si="6"/>
        <v>0</v>
      </c>
      <c r="T43" s="30" t="s">
        <v>107</v>
      </c>
    </row>
    <row r="44" spans="1:20" s="30" customFormat="1" ht="26.25">
      <c r="A44" s="124" t="s">
        <v>635</v>
      </c>
      <c r="B44" s="260" t="s">
        <v>110</v>
      </c>
      <c r="C44" s="140">
        <v>9</v>
      </c>
      <c r="D44" s="245"/>
      <c r="E44" s="60"/>
      <c r="F44" s="43">
        <f t="shared" si="4"/>
        <v>0</v>
      </c>
      <c r="G44" s="43">
        <f t="shared" si="6"/>
        <v>0</v>
      </c>
      <c r="T44" s="30" t="s">
        <v>120</v>
      </c>
    </row>
    <row r="45" spans="1:20" s="30" customFormat="1" ht="26.25">
      <c r="A45" s="124" t="s">
        <v>126</v>
      </c>
      <c r="B45" s="260" t="s">
        <v>111</v>
      </c>
      <c r="C45" s="140">
        <v>1</v>
      </c>
      <c r="D45" s="245"/>
      <c r="E45" s="60"/>
      <c r="F45" s="43">
        <f t="shared" si="4"/>
        <v>0</v>
      </c>
      <c r="G45" s="43">
        <f t="shared" si="6"/>
        <v>0</v>
      </c>
      <c r="T45" s="30" t="s">
        <v>109</v>
      </c>
    </row>
    <row r="46" spans="1:20" s="30" customFormat="1" ht="12.75">
      <c r="A46" s="124" t="s">
        <v>127</v>
      </c>
      <c r="B46" s="260" t="s">
        <v>113</v>
      </c>
      <c r="C46" s="140">
        <v>3</v>
      </c>
      <c r="D46" s="245"/>
      <c r="E46" s="60"/>
      <c r="F46" s="43">
        <f t="shared" si="4"/>
        <v>0</v>
      </c>
      <c r="G46" s="43">
        <f t="shared" si="6"/>
        <v>0</v>
      </c>
      <c r="T46" s="30" t="s">
        <v>111</v>
      </c>
    </row>
    <row r="47" spans="1:20" s="30" customFormat="1" ht="12.75">
      <c r="A47" s="124" t="s">
        <v>128</v>
      </c>
      <c r="B47" s="260" t="s">
        <v>114</v>
      </c>
      <c r="C47" s="140">
        <v>1</v>
      </c>
      <c r="D47" s="245"/>
      <c r="E47" s="60"/>
      <c r="F47" s="43">
        <f t="shared" si="4"/>
        <v>0</v>
      </c>
      <c r="G47" s="43">
        <f t="shared" si="6"/>
        <v>0</v>
      </c>
      <c r="T47" s="30" t="s">
        <v>112</v>
      </c>
    </row>
    <row r="48" spans="1:20" s="30" customFormat="1" ht="39">
      <c r="A48" s="124" t="s">
        <v>129</v>
      </c>
      <c r="B48" s="260" t="s">
        <v>115</v>
      </c>
      <c r="C48" s="140">
        <v>1</v>
      </c>
      <c r="D48" s="245"/>
      <c r="E48" s="60"/>
      <c r="F48" s="43">
        <f t="shared" si="4"/>
        <v>0</v>
      </c>
      <c r="G48" s="43">
        <f t="shared" si="6"/>
        <v>0</v>
      </c>
      <c r="T48" s="30" t="s">
        <v>113</v>
      </c>
    </row>
    <row r="49" spans="1:20" s="30" customFormat="1" ht="26.25">
      <c r="A49" s="124" t="s">
        <v>130</v>
      </c>
      <c r="B49" s="261" t="s">
        <v>116</v>
      </c>
      <c r="C49" s="140">
        <v>1</v>
      </c>
      <c r="D49" s="245"/>
      <c r="E49" s="60"/>
      <c r="F49" s="43">
        <f t="shared" si="4"/>
        <v>0</v>
      </c>
      <c r="G49" s="43">
        <f t="shared" si="6"/>
        <v>0</v>
      </c>
      <c r="T49" s="30" t="s">
        <v>114</v>
      </c>
    </row>
    <row r="50" spans="1:7" s="30" customFormat="1" ht="12.75">
      <c r="A50" s="124" t="s">
        <v>131</v>
      </c>
      <c r="B50" s="261" t="s">
        <v>147</v>
      </c>
      <c r="C50" s="140">
        <v>13</v>
      </c>
      <c r="D50" s="271"/>
      <c r="E50" s="60"/>
      <c r="F50" s="43">
        <f t="shared" si="4"/>
        <v>0</v>
      </c>
      <c r="G50" s="43">
        <f t="shared" si="6"/>
        <v>0</v>
      </c>
    </row>
    <row r="51" spans="1:9" s="30" customFormat="1" ht="12.75">
      <c r="A51" s="124" t="s">
        <v>478</v>
      </c>
      <c r="B51" s="162" t="s">
        <v>314</v>
      </c>
      <c r="C51" s="66"/>
      <c r="D51" s="60"/>
      <c r="E51" s="60"/>
      <c r="F51" s="32"/>
      <c r="G51" s="32"/>
      <c r="H51" s="27"/>
      <c r="I51" s="27"/>
    </row>
    <row r="52" spans="1:9" s="30" customFormat="1" ht="12.75">
      <c r="A52" s="124" t="s">
        <v>476</v>
      </c>
      <c r="B52" s="265" t="s">
        <v>315</v>
      </c>
      <c r="C52" s="140">
        <f>C5</f>
        <v>224</v>
      </c>
      <c r="D52" s="60"/>
      <c r="E52" s="60"/>
      <c r="F52" s="32">
        <f>C52*D52</f>
        <v>0</v>
      </c>
      <c r="G52" s="32">
        <f>C52*E52</f>
        <v>0</v>
      </c>
      <c r="H52" s="27"/>
      <c r="I52" s="27"/>
    </row>
    <row r="53" spans="1:9" s="27" customFormat="1" ht="12.75">
      <c r="A53" s="124" t="s">
        <v>477</v>
      </c>
      <c r="B53" s="265" t="s">
        <v>468</v>
      </c>
      <c r="C53" s="140">
        <v>6</v>
      </c>
      <c r="D53" s="58"/>
      <c r="E53" s="60"/>
      <c r="F53" s="32">
        <f>C53*D53</f>
        <v>0</v>
      </c>
      <c r="G53" s="32">
        <f>C53*E53</f>
        <v>0</v>
      </c>
      <c r="H53" s="141"/>
      <c r="I53" s="141"/>
    </row>
    <row r="54" spans="1:7" s="27" customFormat="1" ht="12.75">
      <c r="A54" s="124"/>
      <c r="B54" s="160" t="s">
        <v>321</v>
      </c>
      <c r="C54" s="68"/>
      <c r="D54" s="28"/>
      <c r="E54" s="28"/>
      <c r="F54" s="32"/>
      <c r="G54" s="32"/>
    </row>
    <row r="55" spans="1:7" s="27" customFormat="1" ht="26.25">
      <c r="A55" s="124" t="s">
        <v>479</v>
      </c>
      <c r="B55" s="266" t="s">
        <v>140</v>
      </c>
      <c r="C55" s="166"/>
      <c r="D55" s="92"/>
      <c r="E55" s="92"/>
      <c r="F55" s="32"/>
      <c r="G55" s="32"/>
    </row>
    <row r="56" spans="1:8" s="3" customFormat="1" ht="66">
      <c r="A56" s="246" t="s">
        <v>480</v>
      </c>
      <c r="B56" s="267" t="s">
        <v>135</v>
      </c>
      <c r="C56" s="268">
        <v>1</v>
      </c>
      <c r="D56" s="274"/>
      <c r="E56" s="274"/>
      <c r="F56" s="274">
        <f aca="true" t="shared" si="7" ref="F56:F61">C56*D56</f>
        <v>0</v>
      </c>
      <c r="G56" s="275">
        <f aca="true" t="shared" si="8" ref="G56:G61">C56*E56</f>
        <v>0</v>
      </c>
      <c r="H56" s="187"/>
    </row>
    <row r="57" spans="1:8" s="3" customFormat="1" ht="39">
      <c r="A57" s="246" t="s">
        <v>481</v>
      </c>
      <c r="B57" s="262" t="s">
        <v>139</v>
      </c>
      <c r="C57" s="252">
        <v>1</v>
      </c>
      <c r="D57" s="276"/>
      <c r="E57" s="276"/>
      <c r="F57" s="276">
        <f>C57*D57</f>
        <v>0</v>
      </c>
      <c r="G57" s="277">
        <f>C57*E57</f>
        <v>0</v>
      </c>
      <c r="H57" s="187"/>
    </row>
    <row r="58" spans="1:8" s="3" customFormat="1" ht="39">
      <c r="A58" s="246" t="s">
        <v>482</v>
      </c>
      <c r="B58" s="263" t="s">
        <v>137</v>
      </c>
      <c r="C58" s="247">
        <v>2</v>
      </c>
      <c r="D58" s="276"/>
      <c r="E58" s="276"/>
      <c r="F58" s="276">
        <f t="shared" si="7"/>
        <v>0</v>
      </c>
      <c r="G58" s="277">
        <f t="shared" si="8"/>
        <v>0</v>
      </c>
      <c r="H58" s="187"/>
    </row>
    <row r="59" spans="1:7" s="187" customFormat="1" ht="26.25">
      <c r="A59" s="249">
        <v>7</v>
      </c>
      <c r="B59" s="250" t="s">
        <v>138</v>
      </c>
      <c r="C59" s="251"/>
      <c r="D59" s="276"/>
      <c r="E59" s="276"/>
      <c r="F59" s="276"/>
      <c r="G59" s="277"/>
    </row>
    <row r="60" spans="1:8" s="3" customFormat="1" ht="39">
      <c r="A60" s="246" t="s">
        <v>365</v>
      </c>
      <c r="B60" s="262" t="s">
        <v>136</v>
      </c>
      <c r="C60" s="247">
        <v>1</v>
      </c>
      <c r="D60" s="276"/>
      <c r="E60" s="276"/>
      <c r="F60" s="276">
        <f>C60*D60</f>
        <v>0</v>
      </c>
      <c r="G60" s="277">
        <f>C60*E60</f>
        <v>0</v>
      </c>
      <c r="H60" s="187"/>
    </row>
    <row r="61" spans="1:8" s="3" customFormat="1" ht="39">
      <c r="A61" s="246" t="s">
        <v>366</v>
      </c>
      <c r="B61" s="263" t="s">
        <v>137</v>
      </c>
      <c r="C61" s="252">
        <v>1</v>
      </c>
      <c r="D61" s="276"/>
      <c r="E61" s="276"/>
      <c r="F61" s="276">
        <f t="shared" si="7"/>
        <v>0</v>
      </c>
      <c r="G61" s="277">
        <f t="shared" si="8"/>
        <v>0</v>
      </c>
      <c r="H61" s="187"/>
    </row>
    <row r="62" spans="1:7" s="187" customFormat="1" ht="12.75">
      <c r="A62" s="249">
        <v>8</v>
      </c>
      <c r="B62" s="264" t="s">
        <v>141</v>
      </c>
      <c r="C62" s="251"/>
      <c r="D62" s="276"/>
      <c r="E62" s="276"/>
      <c r="F62" s="276"/>
      <c r="G62" s="277"/>
    </row>
    <row r="63" spans="1:8" s="3" customFormat="1" ht="26.25">
      <c r="A63" s="217" t="s">
        <v>484</v>
      </c>
      <c r="B63" s="248" t="s">
        <v>390</v>
      </c>
      <c r="C63" s="247">
        <v>21</v>
      </c>
      <c r="D63" s="276"/>
      <c r="E63" s="276"/>
      <c r="F63" s="276">
        <f>C63*D63</f>
        <v>0</v>
      </c>
      <c r="G63" s="277">
        <f>C63*E63</f>
        <v>0</v>
      </c>
      <c r="H63" s="187"/>
    </row>
    <row r="64" spans="1:9" s="27" customFormat="1" ht="12.75">
      <c r="A64" s="40">
        <v>9</v>
      </c>
      <c r="B64" s="161" t="s">
        <v>536</v>
      </c>
      <c r="C64" s="80"/>
      <c r="D64" s="273"/>
      <c r="E64" s="32"/>
      <c r="F64" s="43"/>
      <c r="G64" s="43"/>
      <c r="H64"/>
      <c r="I64"/>
    </row>
    <row r="65" spans="1:9" s="27" customFormat="1" ht="26.25">
      <c r="A65" s="124" t="s">
        <v>486</v>
      </c>
      <c r="B65" s="81" t="s">
        <v>145</v>
      </c>
      <c r="C65" s="269">
        <v>150</v>
      </c>
      <c r="D65" s="58"/>
      <c r="E65" s="88"/>
      <c r="F65" s="43">
        <f>C65*D65</f>
        <v>0</v>
      </c>
      <c r="G65" s="43">
        <f>C65*E65</f>
        <v>0</v>
      </c>
      <c r="H65" s="30"/>
      <c r="I65" s="30"/>
    </row>
    <row r="66" spans="1:9" ht="26.25">
      <c r="A66" s="124" t="s">
        <v>554</v>
      </c>
      <c r="B66" s="81" t="s">
        <v>148</v>
      </c>
      <c r="C66" s="269">
        <v>30</v>
      </c>
      <c r="D66" s="58"/>
      <c r="E66" s="88"/>
      <c r="F66" s="43">
        <f>C66*D66</f>
        <v>0</v>
      </c>
      <c r="G66" s="43">
        <f>C66*E66</f>
        <v>0</v>
      </c>
      <c r="H66" s="30"/>
      <c r="I66" s="30"/>
    </row>
    <row r="67" spans="1:7" s="30" customFormat="1" ht="26.25">
      <c r="A67" s="124" t="s">
        <v>555</v>
      </c>
      <c r="B67" s="19" t="s">
        <v>537</v>
      </c>
      <c r="C67" s="270">
        <v>3</v>
      </c>
      <c r="D67" s="58"/>
      <c r="E67" s="88"/>
      <c r="F67" s="43">
        <f>C67*D67</f>
        <v>0</v>
      </c>
      <c r="G67" s="43">
        <f>C67*E67</f>
        <v>0</v>
      </c>
    </row>
    <row r="68" spans="1:7" s="30" customFormat="1" ht="12.75">
      <c r="A68" s="124" t="s">
        <v>556</v>
      </c>
      <c r="B68" s="17" t="s">
        <v>538</v>
      </c>
      <c r="C68" s="140">
        <v>1</v>
      </c>
      <c r="D68" s="60"/>
      <c r="E68" s="60"/>
      <c r="F68" s="32">
        <f>C68*D68</f>
        <v>0</v>
      </c>
      <c r="G68" s="32">
        <f>C68*E68</f>
        <v>0</v>
      </c>
    </row>
    <row r="69" spans="1:9" s="30" customFormat="1" ht="12.75">
      <c r="A69" s="124" t="s">
        <v>557</v>
      </c>
      <c r="B69" s="160" t="s">
        <v>340</v>
      </c>
      <c r="C69" s="69"/>
      <c r="D69" s="32"/>
      <c r="E69" s="32"/>
      <c r="F69" s="32" t="s">
        <v>346</v>
      </c>
      <c r="G69" s="32" t="s">
        <v>346</v>
      </c>
      <c r="H69" s="27"/>
      <c r="I69" s="27"/>
    </row>
    <row r="70" spans="1:7" s="30" customFormat="1" ht="39">
      <c r="A70" s="124" t="s">
        <v>558</v>
      </c>
      <c r="B70" s="242" t="s">
        <v>149</v>
      </c>
      <c r="C70" s="94">
        <v>1</v>
      </c>
      <c r="D70" s="245"/>
      <c r="E70" s="32"/>
      <c r="F70" s="32">
        <f>C70*D70</f>
        <v>0</v>
      </c>
      <c r="G70" s="32">
        <f>C70*E70</f>
        <v>0</v>
      </c>
    </row>
    <row r="71" spans="1:9" s="27" customFormat="1" ht="22.5">
      <c r="A71" s="124" t="s">
        <v>146</v>
      </c>
      <c r="B71" s="256" t="s">
        <v>121</v>
      </c>
      <c r="C71" s="94">
        <v>1</v>
      </c>
      <c r="D71" s="245"/>
      <c r="E71" s="32"/>
      <c r="F71" s="32">
        <f>C71*D71</f>
        <v>0</v>
      </c>
      <c r="G71" s="32">
        <f>C71*E71</f>
        <v>0</v>
      </c>
      <c r="H71" s="91"/>
      <c r="I71" s="30"/>
    </row>
    <row r="72" spans="1:9" s="30" customFormat="1" ht="12.75">
      <c r="A72" s="124" t="s">
        <v>158</v>
      </c>
      <c r="B72" s="143" t="s">
        <v>539</v>
      </c>
      <c r="C72" s="70"/>
      <c r="D72" s="28"/>
      <c r="E72" s="28"/>
      <c r="F72" s="32" t="s">
        <v>346</v>
      </c>
      <c r="G72" s="32" t="s">
        <v>346</v>
      </c>
      <c r="H72" s="27"/>
      <c r="I72" s="27"/>
    </row>
    <row r="73" spans="1:10" s="30" customFormat="1" ht="69">
      <c r="A73" s="124" t="s">
        <v>159</v>
      </c>
      <c r="B73" s="123" t="s">
        <v>410</v>
      </c>
      <c r="C73" s="255">
        <v>1</v>
      </c>
      <c r="D73" s="31"/>
      <c r="E73" s="28"/>
      <c r="F73" s="32">
        <f aca="true" t="shared" si="9" ref="F73:F80">C73*D73</f>
        <v>0</v>
      </c>
      <c r="G73" s="32">
        <f aca="true" t="shared" si="10" ref="G73:G80">C73*E73</f>
        <v>0</v>
      </c>
      <c r="J73" s="272"/>
    </row>
    <row r="74" spans="1:9" s="27" customFormat="1" ht="26.25">
      <c r="A74" s="124" t="s">
        <v>160</v>
      </c>
      <c r="B74" s="165" t="s">
        <v>540</v>
      </c>
      <c r="C74" s="93">
        <v>1</v>
      </c>
      <c r="D74" s="31"/>
      <c r="E74" s="50"/>
      <c r="F74" s="32">
        <f t="shared" si="9"/>
        <v>0</v>
      </c>
      <c r="G74" s="32">
        <f t="shared" si="10"/>
        <v>0</v>
      </c>
      <c r="H74" s="3"/>
      <c r="I74" s="3"/>
    </row>
    <row r="75" spans="1:9" s="30" customFormat="1" ht="12.75">
      <c r="A75" s="124" t="s">
        <v>161</v>
      </c>
      <c r="B75" s="165" t="s">
        <v>152</v>
      </c>
      <c r="C75" s="93">
        <v>16</v>
      </c>
      <c r="D75" s="31"/>
      <c r="E75" s="50"/>
      <c r="F75" s="32">
        <f t="shared" si="9"/>
        <v>0</v>
      </c>
      <c r="G75" s="32">
        <f t="shared" si="10"/>
        <v>0</v>
      </c>
      <c r="H75" s="2"/>
      <c r="I75" s="2"/>
    </row>
    <row r="76" spans="1:9" s="3" customFormat="1" ht="26.25">
      <c r="A76" s="124" t="s">
        <v>162</v>
      </c>
      <c r="B76" s="165" t="s">
        <v>151</v>
      </c>
      <c r="C76" s="93">
        <f>C14-C75-C74</f>
        <v>69</v>
      </c>
      <c r="D76" s="31"/>
      <c r="E76" s="50"/>
      <c r="F76" s="32">
        <f t="shared" si="9"/>
        <v>0</v>
      </c>
      <c r="G76" s="32">
        <f t="shared" si="10"/>
        <v>0</v>
      </c>
      <c r="H76" s="2"/>
      <c r="I76" s="2"/>
    </row>
    <row r="77" spans="1:7" ht="12.75">
      <c r="A77" s="124" t="s">
        <v>163</v>
      </c>
      <c r="B77" s="165" t="s">
        <v>329</v>
      </c>
      <c r="C77" s="255">
        <v>1</v>
      </c>
      <c r="D77" s="50"/>
      <c r="E77" s="31"/>
      <c r="F77" s="32">
        <f t="shared" si="9"/>
        <v>0</v>
      </c>
      <c r="G77" s="32">
        <f t="shared" si="10"/>
        <v>0</v>
      </c>
    </row>
    <row r="78" spans="1:7" ht="12.75">
      <c r="A78" s="124" t="s">
        <v>164</v>
      </c>
      <c r="B78" s="143" t="s">
        <v>341</v>
      </c>
      <c r="C78" s="104"/>
      <c r="D78" s="31"/>
      <c r="E78" s="31"/>
      <c r="F78" s="32"/>
      <c r="G78" s="32"/>
    </row>
    <row r="79" spans="1:7" ht="12.75">
      <c r="A79" s="124" t="s">
        <v>165</v>
      </c>
      <c r="B79" s="20" t="s">
        <v>342</v>
      </c>
      <c r="C79" s="255">
        <v>1</v>
      </c>
      <c r="D79" s="60"/>
      <c r="E79" s="60"/>
      <c r="F79" s="32">
        <f t="shared" si="9"/>
        <v>0</v>
      </c>
      <c r="G79" s="32">
        <f t="shared" si="10"/>
        <v>0</v>
      </c>
    </row>
    <row r="80" spans="1:7" s="187" customFormat="1" ht="26.25">
      <c r="A80" s="124" t="s">
        <v>166</v>
      </c>
      <c r="B80" s="254" t="s">
        <v>142</v>
      </c>
      <c r="C80" s="255">
        <v>1</v>
      </c>
      <c r="D80" s="276"/>
      <c r="E80" s="276"/>
      <c r="F80" s="276">
        <f t="shared" si="9"/>
        <v>0</v>
      </c>
      <c r="G80" s="277">
        <f t="shared" si="10"/>
        <v>0</v>
      </c>
    </row>
    <row r="81" spans="1:7" ht="12.75">
      <c r="A81" s="40"/>
      <c r="B81" s="12" t="s">
        <v>583</v>
      </c>
      <c r="C81" s="67"/>
      <c r="D81" s="31"/>
      <c r="E81" s="31"/>
      <c r="F81" s="61">
        <f>SUM(F3:F80)</f>
        <v>0</v>
      </c>
      <c r="G81" s="61">
        <f>SUM(G3:G80)</f>
        <v>0</v>
      </c>
    </row>
    <row r="82" spans="1:7" ht="12.75">
      <c r="A82" s="192"/>
      <c r="B82" s="34"/>
      <c r="C82" s="147"/>
      <c r="D82" s="71"/>
      <c r="E82" s="71"/>
      <c r="F82" s="73"/>
      <c r="G82" s="72"/>
    </row>
  </sheetData>
  <conditionalFormatting sqref="B80">
    <cfRule type="expression" priority="1" dxfId="0" stopIfTrue="1">
      <formula>(#REF!=1)</formula>
    </cfRule>
    <cfRule type="expression" priority="2" dxfId="1" stopIfTrue="1">
      <formula>(#REF!=2)</formula>
    </cfRule>
  </conditionalFormatting>
  <printOptions horizontalCentered="1"/>
  <pageMargins left="0.35" right="0.23" top="1.02" bottom="0.82" header="0.5118110236220472" footer="0.5118110236220472"/>
  <pageSetup firstPageNumber="1" useFirstPageNumber="1" horizontalDpi="600" verticalDpi="600" orientation="portrait" paperSize="9" r:id="rId2"/>
  <headerFooter alignWithMargins="0">
    <oddHeader>&amp;CA Modern Városok Program” keretében megvalósuló „Pangea Ökocentrum” (Sóstói Többfunkciós Oktatási Központ) 
GYENGEÁRAM KÖLTSÉGVETÉS</oddHeader>
    <oddFooter>&amp;C&amp;P</oddFooter>
  </headerFooter>
  <ignoredErrors>
    <ignoredError sqref="C19:C21 F56 F58 F59 F61 F80" unlockedFormula="1"/>
    <ignoredError sqref="A3" numberStoredAsText="1"/>
  </ignoredErrors>
  <drawing r:id="rId1"/>
</worksheet>
</file>

<file path=xl/worksheets/sheet3.xml><?xml version="1.0" encoding="utf-8"?>
<worksheet xmlns="http://schemas.openxmlformats.org/spreadsheetml/2006/main" xmlns:r="http://schemas.openxmlformats.org/officeDocument/2006/relationships">
  <dimension ref="A1:L14"/>
  <sheetViews>
    <sheetView workbookViewId="0" topLeftCell="A1">
      <selection activeCell="G7" sqref="G7:G8"/>
    </sheetView>
  </sheetViews>
  <sheetFormatPr defaultColWidth="9.00390625" defaultRowHeight="12.75"/>
  <cols>
    <col min="1" max="1" width="4.50390625" style="5" customWidth="1"/>
    <col min="2" max="2" width="39.625" style="5" customWidth="1"/>
    <col min="3" max="3" width="7.625" style="9" bestFit="1" customWidth="1"/>
    <col min="4" max="4" width="10.00390625" style="5" customWidth="1"/>
    <col min="5" max="5" width="8.00390625" style="5" customWidth="1"/>
    <col min="6" max="6" width="7.50390625" style="5" bestFit="1" customWidth="1"/>
    <col min="7" max="7" width="8.25390625" style="5" customWidth="1"/>
    <col min="8" max="8" width="9.125" style="1" customWidth="1"/>
    <col min="9" max="11" width="9.125" style="1" hidden="1" customWidth="1"/>
    <col min="12" max="12" width="33.125" style="1" hidden="1" customWidth="1"/>
    <col min="13" max="16384" width="9.125" style="1" customWidth="1"/>
  </cols>
  <sheetData>
    <row r="1" spans="1:7" ht="12.75">
      <c r="A1" s="51" t="s">
        <v>348</v>
      </c>
      <c r="B1" s="82"/>
      <c r="C1" s="83"/>
      <c r="D1" s="83"/>
      <c r="E1" s="83"/>
      <c r="F1" s="83"/>
      <c r="G1" s="83"/>
    </row>
    <row r="2" spans="1:7" s="77" customFormat="1" ht="12.75">
      <c r="A2" s="42" t="s">
        <v>349</v>
      </c>
      <c r="B2" s="84" t="s">
        <v>327</v>
      </c>
      <c r="C2" s="84" t="s">
        <v>310</v>
      </c>
      <c r="D2" s="84" t="s">
        <v>330</v>
      </c>
      <c r="E2" s="84" t="s">
        <v>331</v>
      </c>
      <c r="F2" s="84" t="s">
        <v>311</v>
      </c>
      <c r="G2" s="85" t="s">
        <v>333</v>
      </c>
    </row>
    <row r="3" spans="1:12" s="77" customFormat="1" ht="76.5" customHeight="1">
      <c r="A3" s="124" t="s">
        <v>360</v>
      </c>
      <c r="B3" s="75" t="s">
        <v>566</v>
      </c>
      <c r="C3" s="207">
        <v>1</v>
      </c>
      <c r="D3" s="74"/>
      <c r="E3" s="74"/>
      <c r="F3" s="74">
        <f>C3*D3</f>
        <v>0</v>
      </c>
      <c r="G3" s="74">
        <f>C3*E3</f>
        <v>0</v>
      </c>
      <c r="I3" s="173" t="s">
        <v>563</v>
      </c>
      <c r="L3" s="75"/>
    </row>
    <row r="4" spans="1:12" s="77" customFormat="1" ht="21" customHeight="1">
      <c r="A4" s="124" t="s">
        <v>375</v>
      </c>
      <c r="B4" s="75" t="s">
        <v>565</v>
      </c>
      <c r="C4" s="208">
        <v>3</v>
      </c>
      <c r="D4" s="74"/>
      <c r="E4" s="74"/>
      <c r="F4" s="74">
        <f>C4*D4</f>
        <v>0</v>
      </c>
      <c r="G4" s="74">
        <f>C4*E4</f>
        <v>0</v>
      </c>
      <c r="L4" s="75" t="s">
        <v>391</v>
      </c>
    </row>
    <row r="5" spans="1:12" s="4" customFormat="1" ht="34.5" customHeight="1">
      <c r="A5" s="124" t="s">
        <v>376</v>
      </c>
      <c r="B5" s="75" t="s">
        <v>564</v>
      </c>
      <c r="C5" s="209">
        <v>2</v>
      </c>
      <c r="D5" s="74"/>
      <c r="E5" s="74"/>
      <c r="F5" s="74">
        <f aca="true" t="shared" si="0" ref="F5:F13">C5*D5</f>
        <v>0</v>
      </c>
      <c r="G5" s="74">
        <f aca="true" t="shared" si="1" ref="G5:G13">C5*E5</f>
        <v>0</v>
      </c>
      <c r="L5" s="75" t="s">
        <v>392</v>
      </c>
    </row>
    <row r="6" spans="1:12" s="4" customFormat="1" ht="31.5" customHeight="1">
      <c r="A6" s="124" t="s">
        <v>377</v>
      </c>
      <c r="B6" s="75" t="s">
        <v>588</v>
      </c>
      <c r="C6" s="208">
        <v>19</v>
      </c>
      <c r="D6" s="74"/>
      <c r="E6" s="74"/>
      <c r="F6" s="74">
        <f>C6*D6</f>
        <v>0</v>
      </c>
      <c r="G6" s="74">
        <f>C6*E6</f>
        <v>0</v>
      </c>
      <c r="L6" s="75" t="s">
        <v>470</v>
      </c>
    </row>
    <row r="7" spans="1:12" s="4" customFormat="1" ht="12.75">
      <c r="A7" s="124" t="s">
        <v>378</v>
      </c>
      <c r="B7" s="75" t="s">
        <v>357</v>
      </c>
      <c r="C7" s="209">
        <v>1</v>
      </c>
      <c r="D7" s="74"/>
      <c r="E7" s="74"/>
      <c r="F7" s="74">
        <f>C7*D7</f>
        <v>0</v>
      </c>
      <c r="G7" s="74">
        <f>C7*E7</f>
        <v>0</v>
      </c>
      <c r="H7" s="78"/>
      <c r="L7" s="75" t="s">
        <v>357</v>
      </c>
    </row>
    <row r="8" spans="1:12" s="4" customFormat="1" ht="26.25">
      <c r="A8" s="124" t="s">
        <v>379</v>
      </c>
      <c r="B8" s="17" t="s">
        <v>589</v>
      </c>
      <c r="C8" s="209">
        <v>1</v>
      </c>
      <c r="D8" s="74"/>
      <c r="E8" s="74"/>
      <c r="F8" s="74">
        <f>C8*D8</f>
        <v>0</v>
      </c>
      <c r="G8" s="74">
        <f>C8*E8</f>
        <v>0</v>
      </c>
      <c r="H8" s="78"/>
      <c r="L8" s="75"/>
    </row>
    <row r="9" spans="1:12" s="4" customFormat="1" ht="12.75">
      <c r="A9" s="124" t="s">
        <v>380</v>
      </c>
      <c r="B9" s="75" t="s">
        <v>393</v>
      </c>
      <c r="C9" s="210">
        <v>140</v>
      </c>
      <c r="D9" s="74"/>
      <c r="E9" s="74"/>
      <c r="F9" s="74">
        <f t="shared" si="0"/>
        <v>0</v>
      </c>
      <c r="G9" s="74">
        <f t="shared" si="1"/>
        <v>0</v>
      </c>
      <c r="J9" s="4">
        <f>5.6*7*24*13</f>
        <v>12230.4</v>
      </c>
      <c r="L9" s="75" t="s">
        <v>393</v>
      </c>
    </row>
    <row r="10" spans="1:12" s="4" customFormat="1" ht="18.75" customHeight="1">
      <c r="A10" s="124" t="s">
        <v>381</v>
      </c>
      <c r="B10" s="75" t="s">
        <v>350</v>
      </c>
      <c r="C10" s="210">
        <f>ROUNDUP((C6)*32,-2)</f>
        <v>700</v>
      </c>
      <c r="D10" s="74"/>
      <c r="E10" s="74"/>
      <c r="F10" s="74">
        <f t="shared" si="0"/>
        <v>0</v>
      </c>
      <c r="G10" s="74">
        <f t="shared" si="1"/>
        <v>0</v>
      </c>
      <c r="L10" s="75" t="s">
        <v>350</v>
      </c>
    </row>
    <row r="11" spans="1:12" s="4" customFormat="1" ht="12.75">
      <c r="A11" s="124" t="s">
        <v>387</v>
      </c>
      <c r="B11" s="29" t="s">
        <v>394</v>
      </c>
      <c r="C11" s="210">
        <v>60</v>
      </c>
      <c r="D11" s="74"/>
      <c r="E11" s="74"/>
      <c r="F11" s="74">
        <f t="shared" si="0"/>
        <v>0</v>
      </c>
      <c r="G11" s="74">
        <f t="shared" si="1"/>
        <v>0</v>
      </c>
      <c r="H11" s="78"/>
      <c r="L11" s="29" t="s">
        <v>394</v>
      </c>
    </row>
    <row r="12" spans="1:12" s="4" customFormat="1" ht="12.75">
      <c r="A12" s="124" t="s">
        <v>388</v>
      </c>
      <c r="B12" s="75" t="s">
        <v>351</v>
      </c>
      <c r="C12" s="207">
        <v>1</v>
      </c>
      <c r="D12" s="74"/>
      <c r="E12" s="74"/>
      <c r="F12" s="74">
        <f t="shared" si="0"/>
        <v>0</v>
      </c>
      <c r="G12" s="74">
        <f t="shared" si="1"/>
        <v>0</v>
      </c>
      <c r="L12" s="75" t="s">
        <v>351</v>
      </c>
    </row>
    <row r="13" spans="1:12" s="4" customFormat="1" ht="27" customHeight="1">
      <c r="A13" s="124" t="s">
        <v>396</v>
      </c>
      <c r="B13" s="75" t="s">
        <v>395</v>
      </c>
      <c r="C13" s="207">
        <v>1</v>
      </c>
      <c r="D13" s="74"/>
      <c r="E13" s="74"/>
      <c r="F13" s="74">
        <f t="shared" si="0"/>
        <v>0</v>
      </c>
      <c r="G13" s="74">
        <f t="shared" si="1"/>
        <v>0</v>
      </c>
      <c r="L13" s="75" t="s">
        <v>395</v>
      </c>
    </row>
    <row r="14" spans="1:7" s="2" customFormat="1" ht="12.75">
      <c r="A14" s="36"/>
      <c r="B14" s="12" t="s">
        <v>583</v>
      </c>
      <c r="C14" s="67"/>
      <c r="D14" s="31"/>
      <c r="E14" s="31"/>
      <c r="F14" s="61">
        <f>SUM(F3:F13)</f>
        <v>0</v>
      </c>
      <c r="G14" s="142">
        <f>SUM(G3:G13)</f>
        <v>0</v>
      </c>
    </row>
  </sheetData>
  <printOptions/>
  <pageMargins left="0.5" right="0.37" top="1" bottom="1" header="0.5" footer="0.5"/>
  <pageSetup horizontalDpi="600" verticalDpi="600" orientation="portrait" paperSize="9" r:id="rId1"/>
  <headerFooter alignWithMargins="0">
    <oddHeader>&amp;CA Modern Városok Program” keretében megvalósuló „Pangea Ökocentrum” (Sóstói Többfunkciós Oktatási Központ) 
GYENGEÁRAM KÖLTSÉGVETÉS</oddHeader>
  </headerFooter>
</worksheet>
</file>

<file path=xl/worksheets/sheet4.xml><?xml version="1.0" encoding="utf-8"?>
<worksheet xmlns="http://schemas.openxmlformats.org/spreadsheetml/2006/main" xmlns:r="http://schemas.openxmlformats.org/officeDocument/2006/relationships">
  <dimension ref="A1:J21"/>
  <sheetViews>
    <sheetView workbookViewId="0" topLeftCell="A7">
      <selection activeCell="G12" sqref="G12:G13"/>
    </sheetView>
  </sheetViews>
  <sheetFormatPr defaultColWidth="9.00390625" defaultRowHeight="12.75"/>
  <cols>
    <col min="1" max="1" width="4.50390625" style="5" customWidth="1"/>
    <col min="2" max="2" width="39.625" style="5" customWidth="1"/>
    <col min="3" max="3" width="7.625" style="9" bestFit="1" customWidth="1"/>
    <col min="4" max="4" width="11.375" style="5" customWidth="1"/>
    <col min="5" max="5" width="8.625" style="5" customWidth="1"/>
    <col min="6" max="6" width="9.50390625" style="5" customWidth="1"/>
    <col min="7" max="7" width="8.375" style="5" customWidth="1"/>
    <col min="8" max="16384" width="9.125" style="1" customWidth="1"/>
  </cols>
  <sheetData>
    <row r="1" spans="1:7" s="39" customFormat="1" ht="15">
      <c r="A1" s="443" t="s">
        <v>343</v>
      </c>
      <c r="B1" s="443"/>
      <c r="C1" s="29"/>
      <c r="D1" s="29"/>
      <c r="E1" s="29"/>
      <c r="F1" s="29"/>
      <c r="G1" s="29"/>
    </row>
    <row r="2" spans="1:7" s="33" customFormat="1" ht="42.75" customHeight="1">
      <c r="A2" s="13" t="s">
        <v>308</v>
      </c>
      <c r="B2" s="21" t="s">
        <v>309</v>
      </c>
      <c r="C2" s="14" t="s">
        <v>310</v>
      </c>
      <c r="D2" s="15" t="s">
        <v>323</v>
      </c>
      <c r="E2" s="15" t="s">
        <v>324</v>
      </c>
      <c r="F2" s="15" t="s">
        <v>311</v>
      </c>
      <c r="G2" s="15" t="s">
        <v>312</v>
      </c>
    </row>
    <row r="3" spans="1:8" ht="12.75">
      <c r="A3" s="124" t="s">
        <v>374</v>
      </c>
      <c r="B3" s="146" t="s">
        <v>358</v>
      </c>
      <c r="C3" s="145"/>
      <c r="D3" s="145"/>
      <c r="E3" s="145"/>
      <c r="F3" s="145"/>
      <c r="G3" s="145"/>
      <c r="H3" s="103"/>
    </row>
    <row r="4" spans="1:8" ht="118.5">
      <c r="A4" s="279" t="s">
        <v>360</v>
      </c>
      <c r="B4" s="280" t="s">
        <v>637</v>
      </c>
      <c r="C4" s="281">
        <v>1</v>
      </c>
      <c r="D4" s="282"/>
      <c r="E4" s="282"/>
      <c r="F4" s="435">
        <f>C4*D4</f>
        <v>0</v>
      </c>
      <c r="G4" s="435">
        <f>C4*E4</f>
        <v>0</v>
      </c>
      <c r="H4" s="103"/>
    </row>
    <row r="5" spans="1:8" ht="118.5">
      <c r="A5" s="124" t="s">
        <v>375</v>
      </c>
      <c r="B5" s="283" t="s">
        <v>638</v>
      </c>
      <c r="C5" s="156">
        <v>1</v>
      </c>
      <c r="D5" s="57"/>
      <c r="E5" s="57"/>
      <c r="F5" s="25">
        <f>C5*D5</f>
        <v>0</v>
      </c>
      <c r="G5" s="25">
        <f>C5*E5</f>
        <v>0</v>
      </c>
      <c r="H5" s="103"/>
    </row>
    <row r="6" spans="1:8" ht="26.25">
      <c r="A6" s="124" t="s">
        <v>376</v>
      </c>
      <c r="B6" s="154" t="s">
        <v>465</v>
      </c>
      <c r="C6" s="135">
        <v>4</v>
      </c>
      <c r="D6" s="57"/>
      <c r="E6" s="57"/>
      <c r="F6" s="25">
        <f>C6*D6</f>
        <v>0</v>
      </c>
      <c r="G6" s="25">
        <f>C6*E6</f>
        <v>0</v>
      </c>
      <c r="H6" s="144"/>
    </row>
    <row r="7" spans="1:8" ht="12.75">
      <c r="A7" s="124" t="s">
        <v>361</v>
      </c>
      <c r="B7" s="146" t="s">
        <v>359</v>
      </c>
      <c r="C7" s="168"/>
      <c r="D7" s="215"/>
      <c r="E7" s="215"/>
      <c r="F7" s="25"/>
      <c r="G7" s="25"/>
      <c r="H7" s="103"/>
    </row>
    <row r="8" spans="1:8" ht="39">
      <c r="A8" s="124" t="s">
        <v>382</v>
      </c>
      <c r="B8" s="62" t="s">
        <v>171</v>
      </c>
      <c r="C8" s="156">
        <v>1</v>
      </c>
      <c r="D8" s="215"/>
      <c r="E8" s="215"/>
      <c r="F8" s="25">
        <f aca="true" t="shared" si="0" ref="F8:F18">C8*D8</f>
        <v>0</v>
      </c>
      <c r="G8" s="25">
        <f>C8*E8</f>
        <v>0</v>
      </c>
      <c r="H8" s="103"/>
    </row>
    <row r="9" spans="1:8" ht="26.25">
      <c r="A9" s="124" t="s">
        <v>362</v>
      </c>
      <c r="B9" s="62" t="s">
        <v>172</v>
      </c>
      <c r="C9" s="156">
        <v>9</v>
      </c>
      <c r="D9" s="215"/>
      <c r="E9" s="215"/>
      <c r="F9" s="25">
        <f>C9*D9</f>
        <v>0</v>
      </c>
      <c r="G9" s="25">
        <f>C9*E9</f>
        <v>0</v>
      </c>
      <c r="H9" s="103"/>
    </row>
    <row r="10" spans="1:8" ht="26.25">
      <c r="A10" s="124" t="s">
        <v>363</v>
      </c>
      <c r="B10" s="26" t="s">
        <v>173</v>
      </c>
      <c r="C10" s="156">
        <v>16</v>
      </c>
      <c r="D10" s="215"/>
      <c r="E10" s="215"/>
      <c r="F10" s="25">
        <f>C10*D10</f>
        <v>0</v>
      </c>
      <c r="G10" s="25">
        <f>C10*E10</f>
        <v>0</v>
      </c>
      <c r="H10" s="103"/>
    </row>
    <row r="11" spans="1:8" ht="39">
      <c r="A11" s="124" t="s">
        <v>446</v>
      </c>
      <c r="B11" s="26" t="s">
        <v>170</v>
      </c>
      <c r="C11" s="156">
        <v>9</v>
      </c>
      <c r="D11" s="215"/>
      <c r="E11" s="215"/>
      <c r="F11" s="25">
        <f>C11*D11</f>
        <v>0</v>
      </c>
      <c r="G11" s="25">
        <f>C11*E11</f>
        <v>0</v>
      </c>
      <c r="H11" s="103"/>
    </row>
    <row r="12" spans="1:8" ht="12.75">
      <c r="A12" s="124" t="s">
        <v>447</v>
      </c>
      <c r="B12" s="155" t="s">
        <v>559</v>
      </c>
      <c r="C12" s="156">
        <v>5</v>
      </c>
      <c r="D12" s="215"/>
      <c r="E12" s="215"/>
      <c r="F12" s="25">
        <f t="shared" si="0"/>
        <v>0</v>
      </c>
      <c r="G12" s="25">
        <f>C12*E12</f>
        <v>0</v>
      </c>
      <c r="H12" s="103"/>
    </row>
    <row r="13" spans="1:7" s="4" customFormat="1" ht="13.5">
      <c r="A13" s="124" t="s">
        <v>448</v>
      </c>
      <c r="B13" s="248" t="s">
        <v>594</v>
      </c>
      <c r="C13" s="284">
        <v>2</v>
      </c>
      <c r="D13" s="285"/>
      <c r="E13" s="285"/>
      <c r="F13" s="436">
        <f t="shared" si="0"/>
        <v>0</v>
      </c>
      <c r="G13" s="25">
        <f>C13*E13</f>
        <v>0</v>
      </c>
    </row>
    <row r="14" spans="1:8" ht="12.75">
      <c r="A14" s="22">
        <v>3</v>
      </c>
      <c r="B14" s="146" t="s">
        <v>469</v>
      </c>
      <c r="C14" s="168"/>
      <c r="D14" s="215"/>
      <c r="E14" s="215"/>
      <c r="F14" s="25"/>
      <c r="G14" s="25"/>
      <c r="H14" s="103"/>
    </row>
    <row r="15" spans="1:10" s="4" customFormat="1" ht="39">
      <c r="A15" s="217" t="s">
        <v>383</v>
      </c>
      <c r="B15" s="218" t="s">
        <v>167</v>
      </c>
      <c r="C15" s="219">
        <v>1</v>
      </c>
      <c r="D15" s="185"/>
      <c r="E15" s="185"/>
      <c r="F15" s="185">
        <f>C15*D15</f>
        <v>0</v>
      </c>
      <c r="G15" s="186">
        <f>C15*E15</f>
        <v>0</v>
      </c>
      <c r="H15" s="187"/>
      <c r="I15" s="187"/>
      <c r="J15" s="188"/>
    </row>
    <row r="16" spans="1:10" s="4" customFormat="1" ht="26.25">
      <c r="A16" s="217" t="s">
        <v>384</v>
      </c>
      <c r="B16" s="218" t="s">
        <v>168</v>
      </c>
      <c r="C16" s="278">
        <v>2</v>
      </c>
      <c r="D16" s="185"/>
      <c r="E16" s="185"/>
      <c r="F16" s="185">
        <f t="shared" si="0"/>
        <v>0</v>
      </c>
      <c r="G16" s="186">
        <f>C16*E16</f>
        <v>0</v>
      </c>
      <c r="H16" s="187"/>
      <c r="I16" s="187"/>
      <c r="J16" s="188"/>
    </row>
    <row r="17" spans="1:7" ht="12.75">
      <c r="A17" s="217" t="s">
        <v>385</v>
      </c>
      <c r="B17" s="154" t="s">
        <v>464</v>
      </c>
      <c r="C17" s="134">
        <v>100</v>
      </c>
      <c r="D17" s="216"/>
      <c r="E17" s="216"/>
      <c r="F17" s="25">
        <f t="shared" si="0"/>
        <v>0</v>
      </c>
      <c r="G17" s="25">
        <f>C17*E17</f>
        <v>0</v>
      </c>
    </row>
    <row r="18" spans="1:7" ht="26.25">
      <c r="A18" s="217" t="s">
        <v>466</v>
      </c>
      <c r="B18" s="154" t="s">
        <v>344</v>
      </c>
      <c r="C18" s="157">
        <v>1</v>
      </c>
      <c r="D18" s="216"/>
      <c r="E18" s="216"/>
      <c r="F18" s="25">
        <f t="shared" si="0"/>
        <v>0</v>
      </c>
      <c r="G18" s="25">
        <f>C18*E18</f>
        <v>0</v>
      </c>
    </row>
    <row r="19" spans="1:7" ht="26.25">
      <c r="A19" s="217" t="s">
        <v>467</v>
      </c>
      <c r="B19" s="154" t="s">
        <v>169</v>
      </c>
      <c r="C19" s="157">
        <v>1</v>
      </c>
      <c r="D19" s="216"/>
      <c r="E19" s="216"/>
      <c r="F19" s="25">
        <f>C19*D19</f>
        <v>0</v>
      </c>
      <c r="G19" s="25">
        <f>C19*E19</f>
        <v>0</v>
      </c>
    </row>
    <row r="20" spans="1:8" ht="12.75">
      <c r="A20" s="22"/>
      <c r="B20" s="12" t="s">
        <v>583</v>
      </c>
      <c r="C20" s="67"/>
      <c r="D20" s="31"/>
      <c r="E20" s="31"/>
      <c r="F20" s="61">
        <f>SUM(F4:F19)</f>
        <v>0</v>
      </c>
      <c r="G20" s="61">
        <f>SUM(G4:G19)</f>
        <v>0</v>
      </c>
      <c r="H20" s="103"/>
    </row>
    <row r="21" spans="1:8" ht="12.75">
      <c r="A21" s="102"/>
      <c r="B21" s="106"/>
      <c r="C21" s="107"/>
      <c r="D21" s="105"/>
      <c r="E21" s="108"/>
      <c r="F21" s="105"/>
      <c r="G21" s="105"/>
      <c r="H21" s="103"/>
    </row>
  </sheetData>
  <mergeCells count="1">
    <mergeCell ref="A1:B1"/>
  </mergeCells>
  <printOptions/>
  <pageMargins left="0.5" right="0.25" top="1.3" bottom="1" header="0.5" footer="0.5"/>
  <pageSetup horizontalDpi="600" verticalDpi="600" orientation="portrait" paperSize="9" r:id="rId1"/>
  <headerFooter alignWithMargins="0">
    <oddHeader>&amp;CA Modern Városok Program” keretében megvalósuló „Pangea Ökocentrum” (Sóstói Többfunkciós Oktatási Központ) 
GYENGEÁRAM KÖLTSÉGVETÉS</oddHeader>
  </headerFooter>
  <ignoredErrors>
    <ignoredError sqref="A3 A7" numberStoredAsText="1"/>
    <ignoredError sqref="F15:F16" unlockedFormula="1"/>
  </ignoredErrors>
</worksheet>
</file>

<file path=xl/worksheets/sheet5.xml><?xml version="1.0" encoding="utf-8"?>
<worksheet xmlns="http://schemas.openxmlformats.org/spreadsheetml/2006/main" xmlns:r="http://schemas.openxmlformats.org/officeDocument/2006/relationships">
  <dimension ref="A1:H53"/>
  <sheetViews>
    <sheetView workbookViewId="0" topLeftCell="A1">
      <selection activeCell="A2" sqref="A2:G45"/>
    </sheetView>
  </sheetViews>
  <sheetFormatPr defaultColWidth="9.00390625" defaultRowHeight="12.75"/>
  <cols>
    <col min="1" max="1" width="4.25390625" style="5" customWidth="1"/>
    <col min="2" max="2" width="41.125" style="5" customWidth="1"/>
    <col min="3" max="3" width="6.50390625" style="9" bestFit="1" customWidth="1"/>
    <col min="4" max="4" width="11.875" style="5" customWidth="1"/>
    <col min="5" max="5" width="10.875" style="5" customWidth="1"/>
    <col min="6" max="6" width="7.50390625" style="5" customWidth="1"/>
    <col min="7" max="7" width="7.75390625" style="5" customWidth="1"/>
    <col min="8" max="16384" width="9.125" style="1" customWidth="1"/>
  </cols>
  <sheetData>
    <row r="1" spans="1:7" ht="12.75">
      <c r="A1" s="86" t="s">
        <v>352</v>
      </c>
      <c r="B1" s="87"/>
      <c r="C1" s="87"/>
      <c r="D1" s="87"/>
      <c r="E1" s="87"/>
      <c r="F1" s="87"/>
      <c r="G1" s="87"/>
    </row>
    <row r="2" spans="1:7" s="77" customFormat="1" ht="12.75">
      <c r="A2" s="13" t="s">
        <v>313</v>
      </c>
      <c r="B2" s="21" t="s">
        <v>309</v>
      </c>
      <c r="C2" s="14" t="s">
        <v>310</v>
      </c>
      <c r="D2" s="15" t="s">
        <v>330</v>
      </c>
      <c r="E2" s="15" t="s">
        <v>331</v>
      </c>
      <c r="F2" s="15" t="s">
        <v>332</v>
      </c>
      <c r="G2" s="15" t="s">
        <v>333</v>
      </c>
    </row>
    <row r="3" spans="1:7" s="4" customFormat="1" ht="12.75">
      <c r="A3" s="132">
        <v>1</v>
      </c>
      <c r="B3" s="202" t="s">
        <v>595</v>
      </c>
      <c r="C3" s="196"/>
      <c r="D3" s="196"/>
      <c r="E3" s="203"/>
      <c r="F3" s="203"/>
      <c r="G3" s="203"/>
    </row>
    <row r="4" spans="1:7" s="4" customFormat="1" ht="26.25">
      <c r="A4" s="127" t="s">
        <v>360</v>
      </c>
      <c r="B4" s="193" t="s">
        <v>596</v>
      </c>
      <c r="C4" s="211">
        <v>1</v>
      </c>
      <c r="D4" s="194"/>
      <c r="E4" s="194"/>
      <c r="F4" s="194">
        <f aca="true" t="shared" si="0" ref="F4:F10">D4*C4</f>
        <v>0</v>
      </c>
      <c r="G4" s="194">
        <f aca="true" t="shared" si="1" ref="G4:G10">E4*C4</f>
        <v>0</v>
      </c>
    </row>
    <row r="5" spans="1:7" s="4" customFormat="1" ht="12.75">
      <c r="A5" s="127" t="s">
        <v>375</v>
      </c>
      <c r="B5" s="193" t="s">
        <v>597</v>
      </c>
      <c r="C5" s="211">
        <v>1</v>
      </c>
      <c r="D5" s="194"/>
      <c r="E5" s="194"/>
      <c r="F5" s="194">
        <f t="shared" si="0"/>
        <v>0</v>
      </c>
      <c r="G5" s="194">
        <f t="shared" si="1"/>
        <v>0</v>
      </c>
    </row>
    <row r="6" spans="1:7" s="4" customFormat="1" ht="39">
      <c r="A6" s="127" t="s">
        <v>376</v>
      </c>
      <c r="B6" s="195" t="s">
        <v>0</v>
      </c>
      <c r="C6" s="211">
        <v>1</v>
      </c>
      <c r="D6" s="194"/>
      <c r="E6" s="194"/>
      <c r="F6" s="194">
        <f t="shared" si="0"/>
        <v>0</v>
      </c>
      <c r="G6" s="194">
        <f t="shared" si="1"/>
        <v>0</v>
      </c>
    </row>
    <row r="7" spans="1:7" s="4" customFormat="1" ht="38.25">
      <c r="A7" s="127" t="s">
        <v>377</v>
      </c>
      <c r="B7" s="195" t="s">
        <v>636</v>
      </c>
      <c r="C7" s="211">
        <v>1</v>
      </c>
      <c r="D7" s="194"/>
      <c r="E7" s="194"/>
      <c r="F7" s="194">
        <f t="shared" si="0"/>
        <v>0</v>
      </c>
      <c r="G7" s="194">
        <f t="shared" si="1"/>
        <v>0</v>
      </c>
    </row>
    <row r="8" spans="1:7" s="4" customFormat="1" ht="26.25">
      <c r="A8" s="127" t="s">
        <v>378</v>
      </c>
      <c r="B8" s="193" t="s">
        <v>598</v>
      </c>
      <c r="C8" s="211">
        <v>1</v>
      </c>
      <c r="D8" s="194"/>
      <c r="E8" s="194"/>
      <c r="F8" s="194">
        <f t="shared" si="0"/>
        <v>0</v>
      </c>
      <c r="G8" s="194">
        <f t="shared" si="1"/>
        <v>0</v>
      </c>
    </row>
    <row r="9" spans="1:8" s="4" customFormat="1" ht="12.75">
      <c r="A9" s="127" t="s">
        <v>379</v>
      </c>
      <c r="B9" s="193" t="s">
        <v>599</v>
      </c>
      <c r="C9" s="211">
        <v>1</v>
      </c>
      <c r="D9" s="194"/>
      <c r="E9" s="194"/>
      <c r="F9" s="194">
        <f t="shared" si="0"/>
        <v>0</v>
      </c>
      <c r="G9" s="194">
        <f t="shared" si="1"/>
        <v>0</v>
      </c>
      <c r="H9" s="98"/>
    </row>
    <row r="10" spans="1:7" s="77" customFormat="1" ht="23.25" customHeight="1">
      <c r="A10" s="127" t="s">
        <v>380</v>
      </c>
      <c r="B10" s="193" t="s">
        <v>600</v>
      </c>
      <c r="C10" s="211">
        <v>1</v>
      </c>
      <c r="D10" s="194"/>
      <c r="E10" s="194"/>
      <c r="F10" s="194">
        <f t="shared" si="0"/>
        <v>0</v>
      </c>
      <c r="G10" s="194">
        <f t="shared" si="1"/>
        <v>0</v>
      </c>
    </row>
    <row r="11" spans="1:8" s="4" customFormat="1" ht="13.5">
      <c r="A11" s="127" t="s">
        <v>361</v>
      </c>
      <c r="B11" s="202" t="s">
        <v>601</v>
      </c>
      <c r="C11" s="212"/>
      <c r="D11" s="204"/>
      <c r="E11" s="205"/>
      <c r="F11" s="205"/>
      <c r="G11" s="206"/>
      <c r="H11" s="100"/>
    </row>
    <row r="12" spans="1:7" s="4" customFormat="1" ht="52.5">
      <c r="A12" s="127" t="s">
        <v>382</v>
      </c>
      <c r="B12" s="197" t="s">
        <v>627</v>
      </c>
      <c r="C12" s="211">
        <v>39</v>
      </c>
      <c r="D12" s="194"/>
      <c r="E12" s="194"/>
      <c r="F12" s="194">
        <f>D12*C12</f>
        <v>0</v>
      </c>
      <c r="G12" s="194">
        <f>E12*C12</f>
        <v>0</v>
      </c>
    </row>
    <row r="13" spans="1:7" s="4" customFormat="1" ht="12.75">
      <c r="A13" s="127" t="s">
        <v>362</v>
      </c>
      <c r="B13" s="198" t="s">
        <v>602</v>
      </c>
      <c r="C13" s="211">
        <v>39</v>
      </c>
      <c r="D13" s="194"/>
      <c r="E13" s="194"/>
      <c r="F13" s="194">
        <f>D13*C13</f>
        <v>0</v>
      </c>
      <c r="G13" s="194">
        <f>E13*C13</f>
        <v>0</v>
      </c>
    </row>
    <row r="14" spans="1:7" s="47" customFormat="1" ht="12.75">
      <c r="A14" s="127" t="s">
        <v>363</v>
      </c>
      <c r="B14" s="198" t="s">
        <v>603</v>
      </c>
      <c r="C14" s="211">
        <v>6</v>
      </c>
      <c r="D14" s="194"/>
      <c r="E14" s="194"/>
      <c r="F14" s="194">
        <f>D14*C14</f>
        <v>0</v>
      </c>
      <c r="G14" s="194">
        <f>E14*C14</f>
        <v>0</v>
      </c>
    </row>
    <row r="15" spans="1:7" s="76" customFormat="1" ht="13.5">
      <c r="A15" s="395">
        <v>3</v>
      </c>
      <c r="B15" s="202" t="s">
        <v>605</v>
      </c>
      <c r="C15" s="212"/>
      <c r="D15" s="204"/>
      <c r="E15" s="205"/>
      <c r="F15" s="205"/>
      <c r="G15" s="206"/>
    </row>
    <row r="16" spans="1:7" s="77" customFormat="1" ht="12.75">
      <c r="A16" s="127" t="s">
        <v>383</v>
      </c>
      <c r="B16" s="195" t="s">
        <v>606</v>
      </c>
      <c r="C16" s="211">
        <v>9</v>
      </c>
      <c r="D16" s="194"/>
      <c r="E16" s="194"/>
      <c r="F16" s="194">
        <f aca="true" t="shared" si="2" ref="F16:F25">D16*C16</f>
        <v>0</v>
      </c>
      <c r="G16" s="194">
        <f aca="true" t="shared" si="3" ref="G16:G25">E16*C16</f>
        <v>0</v>
      </c>
    </row>
    <row r="17" spans="1:7" s="77" customFormat="1" ht="12.75">
      <c r="A17" s="127" t="s">
        <v>384</v>
      </c>
      <c r="B17" s="195" t="s">
        <v>607</v>
      </c>
      <c r="C17" s="211">
        <v>2</v>
      </c>
      <c r="D17" s="194"/>
      <c r="E17" s="194"/>
      <c r="F17" s="194">
        <f t="shared" si="2"/>
        <v>0</v>
      </c>
      <c r="G17" s="194">
        <f t="shared" si="3"/>
        <v>0</v>
      </c>
    </row>
    <row r="18" spans="1:7" s="77" customFormat="1" ht="26.25">
      <c r="A18" s="127" t="s">
        <v>385</v>
      </c>
      <c r="B18" s="199" t="s">
        <v>626</v>
      </c>
      <c r="C18" s="211">
        <v>2</v>
      </c>
      <c r="D18" s="194"/>
      <c r="E18" s="194"/>
      <c r="F18" s="194">
        <f t="shared" si="2"/>
        <v>0</v>
      </c>
      <c r="G18" s="194">
        <f t="shared" si="3"/>
        <v>0</v>
      </c>
    </row>
    <row r="19" spans="1:7" s="182" customFormat="1" ht="12.75">
      <c r="A19" s="127" t="s">
        <v>386</v>
      </c>
      <c r="B19" s="195" t="s">
        <v>608</v>
      </c>
      <c r="C19" s="211">
        <v>11</v>
      </c>
      <c r="D19" s="194"/>
      <c r="E19" s="194"/>
      <c r="F19" s="194">
        <f t="shared" si="2"/>
        <v>0</v>
      </c>
      <c r="G19" s="194">
        <f t="shared" si="3"/>
        <v>0</v>
      </c>
    </row>
    <row r="20" spans="1:7" s="182" customFormat="1" ht="12.75">
      <c r="A20" s="127" t="s">
        <v>466</v>
      </c>
      <c r="B20" s="199" t="s">
        <v>609</v>
      </c>
      <c r="C20" s="211">
        <v>11</v>
      </c>
      <c r="D20" s="194"/>
      <c r="E20" s="194"/>
      <c r="F20" s="194">
        <f t="shared" si="2"/>
        <v>0</v>
      </c>
      <c r="G20" s="194">
        <f t="shared" si="3"/>
        <v>0</v>
      </c>
    </row>
    <row r="21" spans="1:7" s="182" customFormat="1" ht="12.75">
      <c r="A21" s="127" t="s">
        <v>467</v>
      </c>
      <c r="B21" s="193" t="s">
        <v>610</v>
      </c>
      <c r="C21" s="211">
        <v>11</v>
      </c>
      <c r="D21" s="194"/>
      <c r="E21" s="194"/>
      <c r="F21" s="194">
        <f t="shared" si="2"/>
        <v>0</v>
      </c>
      <c r="G21" s="194">
        <f t="shared" si="3"/>
        <v>0</v>
      </c>
    </row>
    <row r="22" spans="1:7" s="77" customFormat="1" ht="12.75">
      <c r="A22" s="127" t="s">
        <v>631</v>
      </c>
      <c r="B22" s="195" t="s">
        <v>611</v>
      </c>
      <c r="C22" s="211">
        <v>2</v>
      </c>
      <c r="D22" s="194"/>
      <c r="E22" s="194"/>
      <c r="F22" s="194">
        <f t="shared" si="2"/>
        <v>0</v>
      </c>
      <c r="G22" s="194">
        <f t="shared" si="3"/>
        <v>0</v>
      </c>
    </row>
    <row r="23" spans="1:7" s="77" customFormat="1" ht="12.75">
      <c r="A23" s="127" t="s">
        <v>632</v>
      </c>
      <c r="B23" s="193" t="s">
        <v>612</v>
      </c>
      <c r="C23" s="211">
        <v>11</v>
      </c>
      <c r="D23" s="194"/>
      <c r="E23" s="194"/>
      <c r="F23" s="194">
        <f t="shared" si="2"/>
        <v>0</v>
      </c>
      <c r="G23" s="194">
        <f t="shared" si="3"/>
        <v>0</v>
      </c>
    </row>
    <row r="24" spans="1:7" s="77" customFormat="1" ht="132">
      <c r="A24" s="127" t="s">
        <v>633</v>
      </c>
      <c r="B24" s="220" t="s">
        <v>630</v>
      </c>
      <c r="C24" s="211">
        <v>2</v>
      </c>
      <c r="D24" s="194"/>
      <c r="E24" s="194"/>
      <c r="F24" s="194">
        <f t="shared" si="2"/>
        <v>0</v>
      </c>
      <c r="G24" s="194">
        <f t="shared" si="3"/>
        <v>0</v>
      </c>
    </row>
    <row r="25" spans="1:8" s="77" customFormat="1" ht="66">
      <c r="A25" s="127" t="s">
        <v>634</v>
      </c>
      <c r="B25" s="193" t="s">
        <v>629</v>
      </c>
      <c r="C25" s="211">
        <v>4</v>
      </c>
      <c r="D25" s="194"/>
      <c r="E25" s="194"/>
      <c r="F25" s="194">
        <f t="shared" si="2"/>
        <v>0</v>
      </c>
      <c r="G25" s="194">
        <f t="shared" si="3"/>
        <v>0</v>
      </c>
      <c r="H25" s="99"/>
    </row>
    <row r="26" spans="1:7" s="77" customFormat="1" ht="26.25">
      <c r="A26" s="395">
        <v>4</v>
      </c>
      <c r="B26" s="202" t="s">
        <v>614</v>
      </c>
      <c r="C26" s="212"/>
      <c r="D26" s="204"/>
      <c r="E26" s="205"/>
      <c r="F26" s="205"/>
      <c r="G26" s="206"/>
    </row>
    <row r="27" spans="1:7" s="77" customFormat="1" ht="39">
      <c r="A27" s="127" t="s">
        <v>472</v>
      </c>
      <c r="B27" s="195" t="s">
        <v>628</v>
      </c>
      <c r="C27" s="211">
        <v>1</v>
      </c>
      <c r="D27" s="194"/>
      <c r="E27" s="194"/>
      <c r="F27" s="194">
        <f aca="true" t="shared" si="4" ref="F27:F32">D27*C27</f>
        <v>0</v>
      </c>
      <c r="G27" s="194">
        <f aca="true" t="shared" si="5" ref="G27:G32">E27*C27</f>
        <v>0</v>
      </c>
    </row>
    <row r="28" spans="1:7" ht="26.25">
      <c r="A28" s="127" t="s">
        <v>473</v>
      </c>
      <c r="B28" s="193" t="s">
        <v>615</v>
      </c>
      <c r="C28" s="211">
        <v>1</v>
      </c>
      <c r="D28" s="194"/>
      <c r="E28" s="194"/>
      <c r="F28" s="194">
        <f t="shared" si="4"/>
        <v>0</v>
      </c>
      <c r="G28" s="194">
        <f t="shared" si="5"/>
        <v>0</v>
      </c>
    </row>
    <row r="29" spans="1:7" s="77" customFormat="1" ht="26.25">
      <c r="A29" s="127" t="s">
        <v>474</v>
      </c>
      <c r="B29" s="193" t="s">
        <v>616</v>
      </c>
      <c r="C29" s="211">
        <v>1</v>
      </c>
      <c r="D29" s="194"/>
      <c r="E29" s="194"/>
      <c r="F29" s="194">
        <f t="shared" si="4"/>
        <v>0</v>
      </c>
      <c r="G29" s="194">
        <f t="shared" si="5"/>
        <v>0</v>
      </c>
    </row>
    <row r="30" spans="1:7" s="2" customFormat="1" ht="12.75">
      <c r="A30" s="127" t="s">
        <v>389</v>
      </c>
      <c r="B30" s="193" t="s">
        <v>617</v>
      </c>
      <c r="C30" s="211">
        <v>1</v>
      </c>
      <c r="D30" s="194"/>
      <c r="E30" s="194"/>
      <c r="F30" s="194">
        <f t="shared" si="4"/>
        <v>0</v>
      </c>
      <c r="G30" s="194">
        <f t="shared" si="5"/>
        <v>0</v>
      </c>
    </row>
    <row r="31" spans="1:7" s="4" customFormat="1" ht="12.75">
      <c r="A31" s="127" t="s">
        <v>475</v>
      </c>
      <c r="B31" s="200" t="s">
        <v>618</v>
      </c>
      <c r="C31" s="211">
        <v>1</v>
      </c>
      <c r="D31" s="194"/>
      <c r="E31" s="194"/>
      <c r="F31" s="194">
        <f t="shared" si="4"/>
        <v>0</v>
      </c>
      <c r="G31" s="194">
        <f t="shared" si="5"/>
        <v>0</v>
      </c>
    </row>
    <row r="32" spans="1:7" s="4" customFormat="1" ht="12.75">
      <c r="A32" s="127" t="s">
        <v>635</v>
      </c>
      <c r="B32" s="193" t="s">
        <v>619</v>
      </c>
      <c r="C32" s="211">
        <v>100</v>
      </c>
      <c r="D32" s="194"/>
      <c r="E32" s="194"/>
      <c r="F32" s="194">
        <f t="shared" si="4"/>
        <v>0</v>
      </c>
      <c r="G32" s="194">
        <f t="shared" si="5"/>
        <v>0</v>
      </c>
    </row>
    <row r="33" spans="1:7" ht="13.5">
      <c r="A33" s="395">
        <v>5</v>
      </c>
      <c r="B33" s="202" t="s">
        <v>620</v>
      </c>
      <c r="C33" s="212"/>
      <c r="D33" s="204"/>
      <c r="E33" s="205"/>
      <c r="F33" s="205"/>
      <c r="G33" s="206"/>
    </row>
    <row r="34" spans="1:7" s="77" customFormat="1" ht="12.75">
      <c r="A34" s="127" t="s">
        <v>476</v>
      </c>
      <c r="B34" s="193" t="s">
        <v>621</v>
      </c>
      <c r="C34" s="211">
        <v>1</v>
      </c>
      <c r="D34" s="194"/>
      <c r="E34" s="194"/>
      <c r="F34" s="194">
        <f>D34*C34</f>
        <v>0</v>
      </c>
      <c r="G34" s="194">
        <f>E34*C34</f>
        <v>0</v>
      </c>
    </row>
    <row r="35" spans="1:7" s="77" customFormat="1" ht="26.25">
      <c r="A35" s="127" t="s">
        <v>477</v>
      </c>
      <c r="B35" s="401" t="s">
        <v>401</v>
      </c>
      <c r="C35" s="211">
        <v>1</v>
      </c>
      <c r="D35" s="194"/>
      <c r="E35" s="194"/>
      <c r="F35" s="194">
        <f>D35*C35</f>
        <v>0</v>
      </c>
      <c r="G35" s="194">
        <f>E35*C35</f>
        <v>0</v>
      </c>
    </row>
    <row r="36" spans="1:7" s="4" customFormat="1" ht="12.75">
      <c r="A36" s="395">
        <v>6</v>
      </c>
      <c r="B36" s="201" t="s">
        <v>622</v>
      </c>
      <c r="C36" s="213"/>
      <c r="D36" s="194"/>
      <c r="E36" s="194"/>
      <c r="F36" s="194"/>
      <c r="G36" s="194"/>
    </row>
    <row r="37" spans="1:7" s="4" customFormat="1" ht="12.75">
      <c r="A37" s="127" t="s">
        <v>480</v>
      </c>
      <c r="B37" s="193" t="s">
        <v>623</v>
      </c>
      <c r="C37" s="214">
        <v>1</v>
      </c>
      <c r="D37" s="194"/>
      <c r="E37" s="194"/>
      <c r="F37" s="194">
        <f>D37*C37</f>
        <v>0</v>
      </c>
      <c r="G37" s="194">
        <f>E37*C37</f>
        <v>0</v>
      </c>
    </row>
    <row r="38" spans="1:7" ht="12.75">
      <c r="A38" s="127" t="s">
        <v>481</v>
      </c>
      <c r="B38" s="193" t="s">
        <v>345</v>
      </c>
      <c r="C38" s="214">
        <v>1</v>
      </c>
      <c r="D38" s="194"/>
      <c r="E38" s="194"/>
      <c r="F38" s="194">
        <f>D38*C38</f>
        <v>0</v>
      </c>
      <c r="G38" s="194">
        <f>E38*C38</f>
        <v>0</v>
      </c>
    </row>
    <row r="39" spans="1:7" ht="12.75">
      <c r="A39" s="127" t="s">
        <v>482</v>
      </c>
      <c r="B39" s="193" t="s">
        <v>624</v>
      </c>
      <c r="C39" s="214">
        <v>1</v>
      </c>
      <c r="D39" s="194"/>
      <c r="E39" s="194"/>
      <c r="F39" s="194">
        <f>D39*C39</f>
        <v>0</v>
      </c>
      <c r="G39" s="194">
        <f>E39*C39</f>
        <v>0</v>
      </c>
    </row>
    <row r="40" spans="1:7" ht="12.75">
      <c r="A40" s="127" t="s">
        <v>488</v>
      </c>
      <c r="B40" s="195" t="s">
        <v>625</v>
      </c>
      <c r="C40" s="211">
        <v>1</v>
      </c>
      <c r="D40" s="194"/>
      <c r="E40" s="194"/>
      <c r="F40" s="194">
        <f>D40*C40</f>
        <v>0</v>
      </c>
      <c r="G40" s="194">
        <f>E40*C40</f>
        <v>0</v>
      </c>
    </row>
    <row r="41" spans="1:7" s="77" customFormat="1" ht="12.75">
      <c r="A41" s="122"/>
      <c r="B41" s="12" t="s">
        <v>583</v>
      </c>
      <c r="C41" s="67"/>
      <c r="D41" s="31"/>
      <c r="E41" s="31"/>
      <c r="F41" s="396">
        <f>SUM(F4:F40)</f>
        <v>0</v>
      </c>
      <c r="G41" s="396">
        <f>SUM(G4:G40)</f>
        <v>0</v>
      </c>
    </row>
    <row r="42" spans="1:7" s="77" customFormat="1" ht="13.5">
      <c r="A42" s="122"/>
      <c r="B42" s="388"/>
      <c r="C42" s="389"/>
      <c r="D42" s="389"/>
      <c r="E42" s="390"/>
      <c r="F42" s="391"/>
      <c r="G42" s="392"/>
    </row>
    <row r="43" spans="1:7" s="76" customFormat="1" ht="39">
      <c r="A43" s="127"/>
      <c r="B43" s="202" t="s">
        <v>399</v>
      </c>
      <c r="C43" s="393"/>
      <c r="D43" s="394"/>
      <c r="E43" s="391"/>
      <c r="F43" s="391"/>
      <c r="G43" s="391"/>
    </row>
    <row r="44" spans="1:7" s="76" customFormat="1" ht="26.25">
      <c r="A44" s="127"/>
      <c r="B44" s="202" t="s">
        <v>604</v>
      </c>
      <c r="C44" s="393"/>
      <c r="D44" s="394"/>
      <c r="E44" s="391"/>
      <c r="F44" s="391"/>
      <c r="G44" s="391"/>
    </row>
    <row r="45" spans="1:7" s="4" customFormat="1" ht="52.5">
      <c r="A45" s="127"/>
      <c r="B45" s="202" t="s">
        <v>613</v>
      </c>
      <c r="C45" s="393"/>
      <c r="D45" s="394"/>
      <c r="E45" s="391"/>
      <c r="F45" s="391"/>
      <c r="G45" s="391"/>
    </row>
    <row r="46" spans="2:7" ht="12.75">
      <c r="B46" s="1"/>
      <c r="C46" s="1"/>
      <c r="D46" s="1"/>
      <c r="E46" s="1"/>
      <c r="F46" s="1"/>
      <c r="G46" s="1"/>
    </row>
    <row r="47" spans="2:7" ht="13.5">
      <c r="B47" s="190"/>
      <c r="C47" s="19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row r="52" spans="2:7" ht="12.75">
      <c r="B52" s="1"/>
      <c r="C52" s="1"/>
      <c r="D52" s="1"/>
      <c r="E52" s="1"/>
      <c r="F52" s="1"/>
      <c r="G52" s="1"/>
    </row>
    <row r="53" spans="2:7" ht="12.75">
      <c r="B53" s="1"/>
      <c r="C53" s="1"/>
      <c r="D53" s="1"/>
      <c r="E53" s="1"/>
      <c r="F53" s="1"/>
      <c r="G53" s="1"/>
    </row>
  </sheetData>
  <printOptions/>
  <pageMargins left="0.5" right="0.28" top="1" bottom="1" header="0.5" footer="0.5"/>
  <pageSetup horizontalDpi="600" verticalDpi="600" orientation="portrait" paperSize="9" r:id="rId2"/>
  <headerFooter alignWithMargins="0">
    <oddHeader>&amp;CA Modern Városok Program” keretében megvalósuló „Pangea Ökocentrum” (Sóstói Többfunkciós Oktatási Központ) 
GYENGEÁRAM KÖLTSÉGVETÉS</oddHeader>
  </headerFooter>
  <ignoredErrors>
    <ignoredError sqref="A11" numberStoredAsText="1"/>
  </ignoredErrors>
  <drawing r:id="rId1"/>
</worksheet>
</file>

<file path=xl/worksheets/sheet6.xml><?xml version="1.0" encoding="utf-8"?>
<worksheet xmlns="http://schemas.openxmlformats.org/spreadsheetml/2006/main" xmlns:r="http://schemas.openxmlformats.org/officeDocument/2006/relationships">
  <dimension ref="A1:J46"/>
  <sheetViews>
    <sheetView workbookViewId="0" topLeftCell="A1">
      <selection activeCell="F52" sqref="F52"/>
    </sheetView>
  </sheetViews>
  <sheetFormatPr defaultColWidth="9.00390625" defaultRowHeight="12.75"/>
  <cols>
    <col min="1" max="1" width="4.50390625" style="5" customWidth="1"/>
    <col min="2" max="2" width="44.625" style="5" customWidth="1"/>
    <col min="3" max="3" width="7.625" style="9" bestFit="1" customWidth="1"/>
    <col min="4" max="4" width="10.00390625" style="5" customWidth="1"/>
    <col min="5" max="5" width="8.125" style="5" customWidth="1"/>
    <col min="6" max="6" width="7.75390625" style="5" customWidth="1"/>
    <col min="7" max="7" width="7.25390625" style="5" customWidth="1"/>
    <col min="8" max="16384" width="9.125" style="1" customWidth="1"/>
  </cols>
  <sheetData>
    <row r="1" spans="1:7" ht="12.75">
      <c r="A1" s="34" t="s">
        <v>408</v>
      </c>
      <c r="B1" s="79"/>
      <c r="C1" s="79"/>
      <c r="D1" s="169"/>
      <c r="E1" s="169"/>
      <c r="F1" s="79"/>
      <c r="G1" s="79"/>
    </row>
    <row r="2" spans="1:7" s="77" customFormat="1" ht="12.75">
      <c r="A2" s="13" t="s">
        <v>308</v>
      </c>
      <c r="B2" s="21" t="s">
        <v>309</v>
      </c>
      <c r="C2" s="14" t="s">
        <v>310</v>
      </c>
      <c r="D2" s="15" t="s">
        <v>330</v>
      </c>
      <c r="E2" s="15" t="s">
        <v>331</v>
      </c>
      <c r="F2" s="15" t="s">
        <v>332</v>
      </c>
      <c r="G2" s="15" t="s">
        <v>333</v>
      </c>
    </row>
    <row r="3" spans="1:7" s="77" customFormat="1" ht="12.75">
      <c r="A3" s="416" t="s">
        <v>374</v>
      </c>
      <c r="B3" s="238" t="s">
        <v>284</v>
      </c>
      <c r="C3" s="239"/>
      <c r="D3" s="240"/>
      <c r="E3" s="240"/>
      <c r="F3" s="240"/>
      <c r="G3" s="240"/>
    </row>
    <row r="4" spans="1:8" s="77" customFormat="1" ht="72.75" customHeight="1">
      <c r="A4" s="127" t="s">
        <v>360</v>
      </c>
      <c r="B4" s="62" t="s">
        <v>438</v>
      </c>
      <c r="C4" s="417">
        <v>1</v>
      </c>
      <c r="D4" s="418"/>
      <c r="E4" s="418"/>
      <c r="F4" s="432">
        <f>C4*D4</f>
        <v>0</v>
      </c>
      <c r="G4" s="432">
        <f>C4*E4</f>
        <v>0</v>
      </c>
      <c r="H4" s="99"/>
    </row>
    <row r="5" spans="1:7" s="4" customFormat="1" ht="52.5">
      <c r="A5" s="127" t="s">
        <v>375</v>
      </c>
      <c r="B5" s="62" t="s">
        <v>439</v>
      </c>
      <c r="C5" s="417">
        <v>3</v>
      </c>
      <c r="D5" s="418"/>
      <c r="E5" s="418"/>
      <c r="F5" s="432">
        <f aca="true" t="shared" si="0" ref="F5:F41">C5*D5</f>
        <v>0</v>
      </c>
      <c r="G5" s="432">
        <f aca="true" t="shared" si="1" ref="G5:G41">C5*E5</f>
        <v>0</v>
      </c>
    </row>
    <row r="6" spans="1:7" s="4" customFormat="1" ht="51" customHeight="1">
      <c r="A6" s="127" t="s">
        <v>376</v>
      </c>
      <c r="B6" s="62" t="s">
        <v>440</v>
      </c>
      <c r="C6" s="417">
        <v>3</v>
      </c>
      <c r="D6" s="418"/>
      <c r="E6" s="418"/>
      <c r="F6" s="432">
        <f t="shared" si="0"/>
        <v>0</v>
      </c>
      <c r="G6" s="432">
        <f t="shared" si="1"/>
        <v>0</v>
      </c>
    </row>
    <row r="7" spans="1:10" s="4" customFormat="1" ht="52.5">
      <c r="A7" s="127" t="s">
        <v>377</v>
      </c>
      <c r="B7" s="153" t="s">
        <v>441</v>
      </c>
      <c r="C7" s="417">
        <v>5</v>
      </c>
      <c r="D7" s="418"/>
      <c r="E7" s="418"/>
      <c r="F7" s="432">
        <f t="shared" si="0"/>
        <v>0</v>
      </c>
      <c r="G7" s="432">
        <f t="shared" si="1"/>
        <v>0</v>
      </c>
      <c r="J7" s="428"/>
    </row>
    <row r="8" spans="1:10" s="4" customFormat="1" ht="26.25">
      <c r="A8" s="127" t="s">
        <v>378</v>
      </c>
      <c r="B8" s="419" t="s">
        <v>442</v>
      </c>
      <c r="C8" s="417">
        <v>4</v>
      </c>
      <c r="D8" s="418"/>
      <c r="E8" s="418"/>
      <c r="F8" s="432">
        <f t="shared" si="0"/>
        <v>0</v>
      </c>
      <c r="G8" s="432">
        <f t="shared" si="1"/>
        <v>0</v>
      </c>
      <c r="J8" s="428"/>
    </row>
    <row r="9" spans="1:10" s="4" customFormat="1" ht="12.75">
      <c r="A9" s="127" t="s">
        <v>379</v>
      </c>
      <c r="B9" s="4" t="s">
        <v>443</v>
      </c>
      <c r="C9" s="417">
        <v>7</v>
      </c>
      <c r="D9" s="418"/>
      <c r="E9" s="418"/>
      <c r="F9" s="432">
        <f t="shared" si="0"/>
        <v>0</v>
      </c>
      <c r="G9" s="432">
        <f t="shared" si="1"/>
        <v>0</v>
      </c>
      <c r="J9" s="428"/>
    </row>
    <row r="10" spans="1:10" s="4" customFormat="1" ht="12.75">
      <c r="A10" s="127" t="s">
        <v>380</v>
      </c>
      <c r="B10" s="419" t="s">
        <v>279</v>
      </c>
      <c r="C10" s="418">
        <v>1</v>
      </c>
      <c r="D10" s="418"/>
      <c r="E10" s="418"/>
      <c r="F10" s="432">
        <f t="shared" si="0"/>
        <v>0</v>
      </c>
      <c r="G10" s="432">
        <f t="shared" si="1"/>
        <v>0</v>
      </c>
      <c r="J10" s="428"/>
    </row>
    <row r="11" spans="1:10" s="4" customFormat="1" ht="12.75">
      <c r="A11" s="127" t="s">
        <v>361</v>
      </c>
      <c r="B11" s="420" t="s">
        <v>280</v>
      </c>
      <c r="C11" s="418"/>
      <c r="D11" s="418"/>
      <c r="E11" s="418"/>
      <c r="F11" s="432"/>
      <c r="G11" s="432"/>
      <c r="J11" s="428"/>
    </row>
    <row r="12" spans="1:8" s="4" customFormat="1" ht="12.75">
      <c r="A12" s="127" t="s">
        <v>382</v>
      </c>
      <c r="B12" s="419" t="s">
        <v>412</v>
      </c>
      <c r="C12" s="429">
        <v>1</v>
      </c>
      <c r="D12" s="418"/>
      <c r="E12" s="418"/>
      <c r="F12" s="432">
        <f t="shared" si="0"/>
        <v>0</v>
      </c>
      <c r="G12" s="432">
        <f t="shared" si="1"/>
        <v>0</v>
      </c>
      <c r="H12" s="98"/>
    </row>
    <row r="13" spans="1:7" s="77" customFormat="1" ht="17.25" customHeight="1">
      <c r="A13" s="127" t="s">
        <v>362</v>
      </c>
      <c r="B13" s="419" t="s">
        <v>413</v>
      </c>
      <c r="C13" s="429">
        <v>1</v>
      </c>
      <c r="D13" s="418"/>
      <c r="E13" s="418"/>
      <c r="F13" s="432">
        <f t="shared" si="0"/>
        <v>0</v>
      </c>
      <c r="G13" s="432">
        <f t="shared" si="1"/>
        <v>0</v>
      </c>
    </row>
    <row r="14" spans="1:7" s="4" customFormat="1" ht="26.25">
      <c r="A14" s="127" t="s">
        <v>363</v>
      </c>
      <c r="B14" s="419" t="s">
        <v>414</v>
      </c>
      <c r="C14" s="429">
        <v>1</v>
      </c>
      <c r="D14" s="418"/>
      <c r="E14" s="418"/>
      <c r="F14" s="432">
        <f t="shared" si="0"/>
        <v>0</v>
      </c>
      <c r="G14" s="432">
        <f t="shared" si="1"/>
        <v>0</v>
      </c>
    </row>
    <row r="15" spans="1:7" s="76" customFormat="1" ht="26.25">
      <c r="A15" s="127" t="s">
        <v>446</v>
      </c>
      <c r="B15" s="419" t="s">
        <v>415</v>
      </c>
      <c r="C15" s="429">
        <v>1</v>
      </c>
      <c r="D15" s="418"/>
      <c r="E15" s="418"/>
      <c r="F15" s="432">
        <f t="shared" si="0"/>
        <v>0</v>
      </c>
      <c r="G15" s="432">
        <f t="shared" si="1"/>
        <v>0</v>
      </c>
    </row>
    <row r="16" spans="1:8" s="4" customFormat="1" ht="12.75">
      <c r="A16" s="127" t="s">
        <v>447</v>
      </c>
      <c r="B16" s="419" t="s">
        <v>281</v>
      </c>
      <c r="C16" s="429">
        <v>1</v>
      </c>
      <c r="D16" s="418"/>
      <c r="E16" s="418"/>
      <c r="F16" s="432">
        <f t="shared" si="0"/>
        <v>0</v>
      </c>
      <c r="G16" s="432">
        <f t="shared" si="1"/>
        <v>0</v>
      </c>
      <c r="H16" s="100"/>
    </row>
    <row r="17" spans="1:7" s="4" customFormat="1" ht="12.75">
      <c r="A17" s="127" t="s">
        <v>448</v>
      </c>
      <c r="B17" s="419" t="s">
        <v>416</v>
      </c>
      <c r="C17" s="429">
        <v>1</v>
      </c>
      <c r="D17" s="418"/>
      <c r="E17" s="418"/>
      <c r="F17" s="432">
        <f t="shared" si="0"/>
        <v>0</v>
      </c>
      <c r="G17" s="432">
        <f t="shared" si="1"/>
        <v>0</v>
      </c>
    </row>
    <row r="18" spans="1:7" s="4" customFormat="1" ht="26.25">
      <c r="A18" s="127" t="s">
        <v>449</v>
      </c>
      <c r="B18" s="419" t="s">
        <v>417</v>
      </c>
      <c r="C18" s="429">
        <v>3</v>
      </c>
      <c r="D18" s="418"/>
      <c r="E18" s="418"/>
      <c r="F18" s="432">
        <f t="shared" si="0"/>
        <v>0</v>
      </c>
      <c r="G18" s="432">
        <f t="shared" si="1"/>
        <v>0</v>
      </c>
    </row>
    <row r="19" spans="1:7" s="47" customFormat="1" ht="13.5" customHeight="1">
      <c r="A19" s="127" t="s">
        <v>450</v>
      </c>
      <c r="B19" s="419" t="s">
        <v>418</v>
      </c>
      <c r="C19" s="429">
        <v>1</v>
      </c>
      <c r="D19" s="418"/>
      <c r="E19" s="418"/>
      <c r="F19" s="432">
        <f t="shared" si="0"/>
        <v>0</v>
      </c>
      <c r="G19" s="432">
        <f t="shared" si="1"/>
        <v>0</v>
      </c>
    </row>
    <row r="20" spans="1:7" s="47" customFormat="1" ht="12.75">
      <c r="A20" s="127" t="s">
        <v>451</v>
      </c>
      <c r="B20" s="421" t="s">
        <v>419</v>
      </c>
      <c r="C20" s="430">
        <v>1</v>
      </c>
      <c r="D20" s="422"/>
      <c r="E20" s="422"/>
      <c r="F20" s="433">
        <f t="shared" si="0"/>
        <v>0</v>
      </c>
      <c r="G20" s="433">
        <f t="shared" si="1"/>
        <v>0</v>
      </c>
    </row>
    <row r="21" spans="1:7" s="76" customFormat="1" ht="26.25">
      <c r="A21" s="127" t="s">
        <v>452</v>
      </c>
      <c r="B21" s="423" t="s">
        <v>420</v>
      </c>
      <c r="C21" s="431">
        <v>1</v>
      </c>
      <c r="D21" s="424"/>
      <c r="E21" s="424"/>
      <c r="F21" s="434">
        <f t="shared" si="0"/>
        <v>0</v>
      </c>
      <c r="G21" s="434">
        <f t="shared" si="1"/>
        <v>0</v>
      </c>
    </row>
    <row r="22" spans="1:7" s="76" customFormat="1" ht="26.25">
      <c r="A22" s="127" t="s">
        <v>562</v>
      </c>
      <c r="B22" s="423" t="s">
        <v>421</v>
      </c>
      <c r="C22" s="431">
        <v>1</v>
      </c>
      <c r="D22" s="424"/>
      <c r="E22" s="424"/>
      <c r="F22" s="434">
        <f t="shared" si="0"/>
        <v>0</v>
      </c>
      <c r="G22" s="434">
        <f t="shared" si="1"/>
        <v>0</v>
      </c>
    </row>
    <row r="23" spans="1:7" s="77" customFormat="1" ht="26.25">
      <c r="A23" s="127" t="s">
        <v>285</v>
      </c>
      <c r="B23" s="423" t="s">
        <v>422</v>
      </c>
      <c r="C23" s="431">
        <v>1</v>
      </c>
      <c r="D23" s="424"/>
      <c r="E23" s="424"/>
      <c r="F23" s="434">
        <f t="shared" si="0"/>
        <v>0</v>
      </c>
      <c r="G23" s="434">
        <f t="shared" si="1"/>
        <v>0</v>
      </c>
    </row>
    <row r="24" spans="1:7" s="77" customFormat="1" ht="12.75">
      <c r="A24" s="127" t="s">
        <v>286</v>
      </c>
      <c r="B24" s="421" t="s">
        <v>423</v>
      </c>
      <c r="C24" s="430">
        <v>1</v>
      </c>
      <c r="D24" s="422"/>
      <c r="E24" s="422"/>
      <c r="F24" s="433">
        <f t="shared" si="0"/>
        <v>0</v>
      </c>
      <c r="G24" s="433">
        <f t="shared" si="1"/>
        <v>0</v>
      </c>
    </row>
    <row r="25" spans="1:7" s="77" customFormat="1" ht="26.25">
      <c r="A25" s="127" t="s">
        <v>287</v>
      </c>
      <c r="B25" s="421" t="s">
        <v>424</v>
      </c>
      <c r="C25" s="430">
        <v>1</v>
      </c>
      <c r="D25" s="422"/>
      <c r="E25" s="422"/>
      <c r="F25" s="433">
        <f t="shared" si="0"/>
        <v>0</v>
      </c>
      <c r="G25" s="433">
        <f t="shared" si="1"/>
        <v>0</v>
      </c>
    </row>
    <row r="26" spans="1:7" s="77" customFormat="1" ht="26.25">
      <c r="A26" s="127" t="s">
        <v>288</v>
      </c>
      <c r="B26" s="423" t="s">
        <v>425</v>
      </c>
      <c r="C26" s="431">
        <v>1</v>
      </c>
      <c r="D26" s="424"/>
      <c r="E26" s="424"/>
      <c r="F26" s="434">
        <f t="shared" si="0"/>
        <v>0</v>
      </c>
      <c r="G26" s="434">
        <f t="shared" si="1"/>
        <v>0</v>
      </c>
    </row>
    <row r="27" spans="1:7" s="77" customFormat="1" ht="26.25">
      <c r="A27" s="127" t="s">
        <v>289</v>
      </c>
      <c r="B27" s="423" t="s">
        <v>426</v>
      </c>
      <c r="C27" s="431">
        <v>1</v>
      </c>
      <c r="D27" s="424"/>
      <c r="E27" s="424"/>
      <c r="F27" s="434">
        <f t="shared" si="0"/>
        <v>0</v>
      </c>
      <c r="G27" s="434">
        <f t="shared" si="1"/>
        <v>0</v>
      </c>
    </row>
    <row r="28" spans="1:7" s="77" customFormat="1" ht="12.75">
      <c r="A28" s="127" t="s">
        <v>290</v>
      </c>
      <c r="B28" s="419" t="s">
        <v>427</v>
      </c>
      <c r="C28" s="429">
        <v>1</v>
      </c>
      <c r="D28" s="418"/>
      <c r="E28" s="418"/>
      <c r="F28" s="432">
        <f t="shared" si="0"/>
        <v>0</v>
      </c>
      <c r="G28" s="432">
        <f t="shared" si="1"/>
        <v>0</v>
      </c>
    </row>
    <row r="29" spans="1:7" s="77" customFormat="1" ht="12.75">
      <c r="A29" s="127" t="s">
        <v>291</v>
      </c>
      <c r="B29" s="419" t="s">
        <v>428</v>
      </c>
      <c r="C29" s="429">
        <v>1</v>
      </c>
      <c r="D29" s="418"/>
      <c r="E29" s="418"/>
      <c r="F29" s="432">
        <f t="shared" si="0"/>
        <v>0</v>
      </c>
      <c r="G29" s="432">
        <f t="shared" si="1"/>
        <v>0</v>
      </c>
    </row>
    <row r="30" spans="1:7" ht="12.75">
      <c r="A30" s="127" t="s">
        <v>292</v>
      </c>
      <c r="B30" s="425" t="s">
        <v>429</v>
      </c>
      <c r="C30" s="430">
        <v>1</v>
      </c>
      <c r="D30" s="422"/>
      <c r="E30" s="422"/>
      <c r="F30" s="433">
        <f t="shared" si="0"/>
        <v>0</v>
      </c>
      <c r="G30" s="433">
        <f t="shared" si="1"/>
        <v>0</v>
      </c>
    </row>
    <row r="31" spans="1:7" ht="26.25">
      <c r="A31" s="127" t="s">
        <v>293</v>
      </c>
      <c r="B31" s="425" t="s">
        <v>430</v>
      </c>
      <c r="C31" s="430">
        <v>1</v>
      </c>
      <c r="D31" s="422"/>
      <c r="E31" s="422"/>
      <c r="F31" s="433">
        <f t="shared" si="0"/>
        <v>0</v>
      </c>
      <c r="G31" s="433">
        <f t="shared" si="1"/>
        <v>0</v>
      </c>
    </row>
    <row r="32" spans="1:7" ht="26.25">
      <c r="A32" s="127" t="s">
        <v>294</v>
      </c>
      <c r="B32" s="425" t="s">
        <v>431</v>
      </c>
      <c r="C32" s="430">
        <v>1</v>
      </c>
      <c r="D32" s="422"/>
      <c r="E32" s="422"/>
      <c r="F32" s="433">
        <f t="shared" si="0"/>
        <v>0</v>
      </c>
      <c r="G32" s="433">
        <f t="shared" si="1"/>
        <v>0</v>
      </c>
    </row>
    <row r="33" spans="1:7" ht="26.25">
      <c r="A33" s="127" t="s">
        <v>295</v>
      </c>
      <c r="B33" s="419" t="s">
        <v>432</v>
      </c>
      <c r="C33" s="429">
        <v>1</v>
      </c>
      <c r="D33" s="418"/>
      <c r="E33" s="418"/>
      <c r="F33" s="432">
        <f t="shared" si="0"/>
        <v>0</v>
      </c>
      <c r="G33" s="432">
        <f t="shared" si="1"/>
        <v>0</v>
      </c>
    </row>
    <row r="34" spans="1:7" ht="26.25">
      <c r="A34" s="127" t="s">
        <v>296</v>
      </c>
      <c r="B34" s="419" t="s">
        <v>433</v>
      </c>
      <c r="C34" s="429">
        <v>1</v>
      </c>
      <c r="D34" s="418"/>
      <c r="E34" s="418"/>
      <c r="F34" s="432">
        <f t="shared" si="0"/>
        <v>0</v>
      </c>
      <c r="G34" s="432">
        <f t="shared" si="1"/>
        <v>0</v>
      </c>
    </row>
    <row r="35" spans="1:7" ht="26.25">
      <c r="A35" s="127" t="s">
        <v>297</v>
      </c>
      <c r="B35" s="419" t="s">
        <v>434</v>
      </c>
      <c r="C35" s="429">
        <v>1</v>
      </c>
      <c r="D35" s="418"/>
      <c r="E35" s="418"/>
      <c r="F35" s="432">
        <f t="shared" si="0"/>
        <v>0</v>
      </c>
      <c r="G35" s="432">
        <f t="shared" si="1"/>
        <v>0</v>
      </c>
    </row>
    <row r="36" spans="1:7" s="4" customFormat="1" ht="25.5">
      <c r="A36" s="127" t="s">
        <v>298</v>
      </c>
      <c r="B36" s="419" t="s">
        <v>435</v>
      </c>
      <c r="C36" s="429">
        <v>1</v>
      </c>
      <c r="D36" s="418"/>
      <c r="E36" s="418"/>
      <c r="F36" s="432">
        <f t="shared" si="0"/>
        <v>0</v>
      </c>
      <c r="G36" s="432">
        <f t="shared" si="1"/>
        <v>0</v>
      </c>
    </row>
    <row r="37" spans="1:7" ht="26.25">
      <c r="A37" s="127" t="s">
        <v>299</v>
      </c>
      <c r="B37" s="419" t="s">
        <v>436</v>
      </c>
      <c r="C37" s="429">
        <v>1</v>
      </c>
      <c r="D37" s="418"/>
      <c r="E37" s="418"/>
      <c r="F37" s="432">
        <f t="shared" si="0"/>
        <v>0</v>
      </c>
      <c r="G37" s="432">
        <f t="shared" si="1"/>
        <v>0</v>
      </c>
    </row>
    <row r="38" spans="1:7" ht="12.75">
      <c r="A38" s="127" t="s">
        <v>300</v>
      </c>
      <c r="B38" s="419" t="s">
        <v>437</v>
      </c>
      <c r="C38" s="429">
        <v>1</v>
      </c>
      <c r="D38" s="418"/>
      <c r="E38" s="418"/>
      <c r="F38" s="432">
        <f t="shared" si="0"/>
        <v>0</v>
      </c>
      <c r="G38" s="432">
        <f t="shared" si="1"/>
        <v>0</v>
      </c>
    </row>
    <row r="39" spans="1:7" s="77" customFormat="1" ht="12.75">
      <c r="A39" s="127" t="s">
        <v>301</v>
      </c>
      <c r="B39" s="419" t="s">
        <v>282</v>
      </c>
      <c r="C39" s="437">
        <v>1</v>
      </c>
      <c r="D39" s="418"/>
      <c r="E39" s="418"/>
      <c r="F39" s="432">
        <f t="shared" si="0"/>
        <v>0</v>
      </c>
      <c r="G39" s="432">
        <f t="shared" si="1"/>
        <v>0</v>
      </c>
    </row>
    <row r="40" spans="1:7" ht="12.75">
      <c r="A40" s="127" t="s">
        <v>302</v>
      </c>
      <c r="B40" s="419" t="s">
        <v>345</v>
      </c>
      <c r="C40" s="437">
        <v>1</v>
      </c>
      <c r="D40" s="418"/>
      <c r="E40" s="418"/>
      <c r="F40" s="432">
        <f t="shared" si="0"/>
        <v>0</v>
      </c>
      <c r="G40" s="432">
        <f t="shared" si="1"/>
        <v>0</v>
      </c>
    </row>
    <row r="41" spans="1:7" ht="12.75">
      <c r="A41" s="127" t="s">
        <v>303</v>
      </c>
      <c r="B41" s="419" t="s">
        <v>283</v>
      </c>
      <c r="C41" s="438">
        <v>6</v>
      </c>
      <c r="D41" s="426"/>
      <c r="E41" s="426"/>
      <c r="F41" s="432">
        <f t="shared" si="0"/>
        <v>0</v>
      </c>
      <c r="G41" s="432">
        <f t="shared" si="1"/>
        <v>0</v>
      </c>
    </row>
    <row r="42" spans="1:7" ht="12.75">
      <c r="A42" s="427"/>
      <c r="B42" s="12" t="s">
        <v>583</v>
      </c>
      <c r="C42" s="67"/>
      <c r="D42" s="31"/>
      <c r="E42" s="31"/>
      <c r="F42" s="61">
        <f>SUM(F4:F41)</f>
        <v>0</v>
      </c>
      <c r="G42" s="61">
        <f>SUM(G4:G41)</f>
        <v>0</v>
      </c>
    </row>
    <row r="43" spans="1:7" ht="12.75">
      <c r="A43" s="221"/>
      <c r="B43" s="222"/>
      <c r="C43" s="223"/>
      <c r="D43" s="223"/>
      <c r="E43" s="223"/>
      <c r="F43" s="223"/>
      <c r="G43" s="223"/>
    </row>
    <row r="44" spans="1:7" ht="12.75">
      <c r="A44" s="224"/>
      <c r="B44" s="225"/>
      <c r="C44" s="226"/>
      <c r="D44" s="227"/>
      <c r="E44" s="227"/>
      <c r="F44" s="227"/>
      <c r="G44" s="227"/>
    </row>
    <row r="45" spans="1:7" ht="12.75">
      <c r="A45" s="228"/>
      <c r="B45" s="229"/>
      <c r="C45" s="230"/>
      <c r="D45" s="231"/>
      <c r="E45" s="227"/>
      <c r="F45" s="231"/>
      <c r="G45" s="232"/>
    </row>
    <row r="46" spans="1:7" ht="12.75">
      <c r="A46" s="233"/>
      <c r="B46" s="234"/>
      <c r="C46" s="235"/>
      <c r="D46" s="236"/>
      <c r="E46" s="236"/>
      <c r="F46" s="237"/>
      <c r="G46" s="237"/>
    </row>
  </sheetData>
  <printOptions/>
  <pageMargins left="0.5" right="0.37" top="1" bottom="1" header="0.5" footer="0.5"/>
  <pageSetup horizontalDpi="600" verticalDpi="600" orientation="portrait" paperSize="9" r:id="rId2"/>
  <headerFooter alignWithMargins="0">
    <oddHeader>&amp;CA Modern Városok Program” keretében megvalósuló „Pangea Ökocentrum” (Sóstói Többfunkciós Oktatási Központ) 
GYENGEÁRAM KÖLTSÉGVETÉS</oddHeader>
  </headerFooter>
  <ignoredErrors>
    <ignoredError sqref="A11" numberStoredAsText="1"/>
  </ignoredErrors>
  <drawing r:id="rId1"/>
</worksheet>
</file>

<file path=xl/worksheets/sheet7.xml><?xml version="1.0" encoding="utf-8"?>
<worksheet xmlns="http://schemas.openxmlformats.org/spreadsheetml/2006/main" xmlns:r="http://schemas.openxmlformats.org/officeDocument/2006/relationships">
  <dimension ref="A1:I31"/>
  <sheetViews>
    <sheetView workbookViewId="0" topLeftCell="A1">
      <selection activeCell="B24" sqref="B24"/>
    </sheetView>
  </sheetViews>
  <sheetFormatPr defaultColWidth="9.00390625" defaultRowHeight="12.75"/>
  <cols>
    <col min="1" max="1" width="4.50390625" style="5" customWidth="1"/>
    <col min="2" max="2" width="41.125" style="5" customWidth="1"/>
    <col min="3" max="3" width="7.625" style="9" bestFit="1" customWidth="1"/>
    <col min="4" max="4" width="9.50390625" style="5" bestFit="1" customWidth="1"/>
    <col min="5" max="5" width="8.50390625" style="5" bestFit="1" customWidth="1"/>
    <col min="6" max="6" width="8.625" style="5" customWidth="1"/>
    <col min="7" max="7" width="7.75390625" style="5" customWidth="1"/>
    <col min="8" max="16384" width="9.125" style="1" customWidth="1"/>
  </cols>
  <sheetData>
    <row r="1" spans="1:7" ht="12.75">
      <c r="A1" s="45" t="s">
        <v>567</v>
      </c>
      <c r="B1" s="4"/>
      <c r="C1" s="46"/>
      <c r="D1" s="47"/>
      <c r="E1" s="47"/>
      <c r="F1" s="47"/>
      <c r="G1" s="47"/>
    </row>
    <row r="2" spans="1:7" s="77" customFormat="1" ht="12.75">
      <c r="A2" s="64" t="s">
        <v>308</v>
      </c>
      <c r="B2" s="38" t="s">
        <v>327</v>
      </c>
      <c r="C2" s="38" t="s">
        <v>334</v>
      </c>
      <c r="D2" s="174" t="s">
        <v>323</v>
      </c>
      <c r="E2" s="174" t="s">
        <v>324</v>
      </c>
      <c r="F2" s="174" t="s">
        <v>332</v>
      </c>
      <c r="G2" s="174" t="s">
        <v>337</v>
      </c>
    </row>
    <row r="3" spans="1:7" s="77" customFormat="1" ht="26.25">
      <c r="A3" s="127" t="s">
        <v>360</v>
      </c>
      <c r="B3" s="65" t="s">
        <v>586</v>
      </c>
      <c r="C3" s="158">
        <v>4</v>
      </c>
      <c r="D3" s="398"/>
      <c r="E3" s="398"/>
      <c r="F3" s="96">
        <f aca="true" t="shared" si="0" ref="F3:F17">C3*D3</f>
        <v>0</v>
      </c>
      <c r="G3" s="96">
        <f aca="true" t="shared" si="1" ref="G3:G17">C3*E3</f>
        <v>0</v>
      </c>
    </row>
    <row r="4" spans="1:8" s="77" customFormat="1" ht="13.5">
      <c r="A4" s="127" t="s">
        <v>375</v>
      </c>
      <c r="B4" s="18" t="s">
        <v>587</v>
      </c>
      <c r="C4" s="148">
        <v>1</v>
      </c>
      <c r="D4" s="363"/>
      <c r="E4" s="363"/>
      <c r="F4" s="43">
        <f>C4*D4</f>
        <v>0</v>
      </c>
      <c r="G4" s="43">
        <f>C4*E4</f>
        <v>0</v>
      </c>
      <c r="H4" s="99"/>
    </row>
    <row r="5" spans="1:7" s="4" customFormat="1" ht="12.75">
      <c r="A5" s="127" t="s">
        <v>377</v>
      </c>
      <c r="B5" s="18" t="s">
        <v>584</v>
      </c>
      <c r="C5" s="48">
        <v>3</v>
      </c>
      <c r="D5" s="362"/>
      <c r="E5" s="362"/>
      <c r="F5" s="43">
        <f>C5*D5</f>
        <v>0</v>
      </c>
      <c r="G5" s="43">
        <f>C5*E5</f>
        <v>0</v>
      </c>
    </row>
    <row r="6" spans="1:7" s="4" customFormat="1" ht="12.75">
      <c r="A6" s="127" t="s">
        <v>377</v>
      </c>
      <c r="B6" s="18" t="s">
        <v>560</v>
      </c>
      <c r="C6" s="48">
        <v>2</v>
      </c>
      <c r="D6" s="362"/>
      <c r="E6" s="362"/>
      <c r="F6" s="43">
        <f>C6*D6</f>
        <v>0</v>
      </c>
      <c r="G6" s="43">
        <f>C6*E6</f>
        <v>0</v>
      </c>
    </row>
    <row r="7" spans="1:8" s="77" customFormat="1" ht="13.5">
      <c r="A7" s="127" t="s">
        <v>376</v>
      </c>
      <c r="B7" s="65" t="s">
        <v>585</v>
      </c>
      <c r="C7" s="148">
        <v>5</v>
      </c>
      <c r="D7" s="363"/>
      <c r="E7" s="363"/>
      <c r="F7" s="43">
        <f>C7*D7</f>
        <v>0</v>
      </c>
      <c r="G7" s="43">
        <f>C7*E7</f>
        <v>0</v>
      </c>
      <c r="H7" s="99"/>
    </row>
    <row r="8" spans="1:7" s="4" customFormat="1" ht="12.75">
      <c r="A8" s="127" t="s">
        <v>379</v>
      </c>
      <c r="B8" s="167" t="s">
        <v>542</v>
      </c>
      <c r="C8" s="158">
        <v>42</v>
      </c>
      <c r="D8" s="398"/>
      <c r="E8" s="398"/>
      <c r="F8" s="96">
        <f t="shared" si="0"/>
        <v>0</v>
      </c>
      <c r="G8" s="96">
        <f t="shared" si="1"/>
        <v>0</v>
      </c>
    </row>
    <row r="9" spans="1:7" s="4" customFormat="1" ht="12.75">
      <c r="A9" s="127" t="s">
        <v>380</v>
      </c>
      <c r="B9" s="167" t="s">
        <v>543</v>
      </c>
      <c r="C9" s="158">
        <v>35</v>
      </c>
      <c r="D9" s="398"/>
      <c r="E9" s="398"/>
      <c r="F9" s="96">
        <f t="shared" si="0"/>
        <v>0</v>
      </c>
      <c r="G9" s="96">
        <f t="shared" si="1"/>
        <v>0</v>
      </c>
    </row>
    <row r="10" spans="1:7" s="4" customFormat="1" ht="39">
      <c r="A10" s="127" t="s">
        <v>381</v>
      </c>
      <c r="B10" s="62" t="s">
        <v>561</v>
      </c>
      <c r="C10" s="158">
        <v>42</v>
      </c>
      <c r="D10" s="398"/>
      <c r="E10" s="398"/>
      <c r="F10" s="96">
        <f t="shared" si="0"/>
        <v>0</v>
      </c>
      <c r="G10" s="96">
        <f t="shared" si="1"/>
        <v>0</v>
      </c>
    </row>
    <row r="11" spans="1:7" s="4" customFormat="1" ht="12.75">
      <c r="A11" s="127" t="s">
        <v>387</v>
      </c>
      <c r="B11" s="62" t="s">
        <v>544</v>
      </c>
      <c r="C11" s="172">
        <v>150</v>
      </c>
      <c r="D11" s="398"/>
      <c r="E11" s="398"/>
      <c r="F11" s="96">
        <f t="shared" si="0"/>
        <v>0</v>
      </c>
      <c r="G11" s="96">
        <f t="shared" si="1"/>
        <v>0</v>
      </c>
    </row>
    <row r="12" spans="1:9" s="4" customFormat="1" ht="13.5">
      <c r="A12" s="127" t="s">
        <v>388</v>
      </c>
      <c r="B12" s="62" t="s">
        <v>545</v>
      </c>
      <c r="C12" s="172">
        <v>1450</v>
      </c>
      <c r="D12" s="398"/>
      <c r="E12" s="398"/>
      <c r="F12" s="96">
        <f t="shared" si="0"/>
        <v>0</v>
      </c>
      <c r="G12" s="96">
        <f t="shared" si="1"/>
        <v>0</v>
      </c>
      <c r="I12" s="181"/>
    </row>
    <row r="13" spans="1:8" s="4" customFormat="1" ht="39">
      <c r="A13" s="127" t="s">
        <v>396</v>
      </c>
      <c r="B13" s="26" t="s">
        <v>2</v>
      </c>
      <c r="C13" s="158">
        <v>9</v>
      </c>
      <c r="D13" s="398"/>
      <c r="E13" s="398"/>
      <c r="F13" s="96">
        <f t="shared" si="0"/>
        <v>0</v>
      </c>
      <c r="G13" s="96">
        <f t="shared" si="1"/>
        <v>0</v>
      </c>
      <c r="H13" s="98"/>
    </row>
    <row r="14" spans="1:7" s="77" customFormat="1" ht="12.75">
      <c r="A14" s="127" t="s">
        <v>397</v>
      </c>
      <c r="B14" s="26" t="s">
        <v>546</v>
      </c>
      <c r="C14" s="172">
        <v>100</v>
      </c>
      <c r="D14" s="398"/>
      <c r="E14" s="398"/>
      <c r="F14" s="96">
        <f t="shared" si="0"/>
        <v>0</v>
      </c>
      <c r="G14" s="96">
        <f t="shared" si="1"/>
        <v>0</v>
      </c>
    </row>
    <row r="15" spans="1:7" s="4" customFormat="1" ht="12.75">
      <c r="A15" s="127" t="s">
        <v>398</v>
      </c>
      <c r="B15" s="26" t="s">
        <v>547</v>
      </c>
      <c r="C15" s="171">
        <v>1</v>
      </c>
      <c r="D15" s="398"/>
      <c r="E15" s="398"/>
      <c r="F15" s="96">
        <f t="shared" si="0"/>
        <v>0</v>
      </c>
      <c r="G15" s="96">
        <f t="shared" si="1"/>
        <v>0</v>
      </c>
    </row>
    <row r="16" spans="1:7" s="4" customFormat="1" ht="52.5">
      <c r="A16" s="127" t="s">
        <v>548</v>
      </c>
      <c r="B16" s="17" t="s">
        <v>1</v>
      </c>
      <c r="C16" s="171">
        <v>1</v>
      </c>
      <c r="D16" s="398"/>
      <c r="E16" s="398"/>
      <c r="F16" s="96">
        <f>C16*D16</f>
        <v>0</v>
      </c>
      <c r="G16" s="96">
        <f>C16*E16</f>
        <v>0</v>
      </c>
    </row>
    <row r="17" spans="1:7" s="76" customFormat="1" ht="26.25">
      <c r="A17" s="127" t="s">
        <v>549</v>
      </c>
      <c r="B17" s="26" t="s">
        <v>639</v>
      </c>
      <c r="C17" s="171">
        <v>1</v>
      </c>
      <c r="D17" s="398"/>
      <c r="E17" s="398"/>
      <c r="F17" s="96">
        <f t="shared" si="0"/>
        <v>0</v>
      </c>
      <c r="G17" s="96">
        <f t="shared" si="1"/>
        <v>0</v>
      </c>
    </row>
    <row r="18" spans="1:7" s="76" customFormat="1" ht="12.75">
      <c r="A18" s="127" t="s">
        <v>361</v>
      </c>
      <c r="B18" s="397" t="s">
        <v>174</v>
      </c>
      <c r="C18" s="286"/>
      <c r="D18" s="399"/>
      <c r="E18" s="399"/>
      <c r="F18" s="287"/>
      <c r="G18" s="287"/>
    </row>
    <row r="19" spans="1:9" s="76" customFormat="1" ht="77.25" customHeight="1">
      <c r="A19" s="127" t="s">
        <v>382</v>
      </c>
      <c r="B19" s="26" t="s">
        <v>400</v>
      </c>
      <c r="C19" s="158">
        <v>40</v>
      </c>
      <c r="D19" s="398"/>
      <c r="E19" s="398"/>
      <c r="F19" s="96">
        <f>C19*D19</f>
        <v>0</v>
      </c>
      <c r="G19" s="96">
        <f>C19*E19</f>
        <v>0</v>
      </c>
      <c r="I19"/>
    </row>
    <row r="20" spans="1:9" s="4" customFormat="1" ht="12.75">
      <c r="A20" s="64"/>
      <c r="B20" s="12" t="s">
        <v>583</v>
      </c>
      <c r="C20" s="67"/>
      <c r="D20" s="31"/>
      <c r="E20" s="31"/>
      <c r="F20" s="61">
        <f>SUM(F9:F19)</f>
        <v>0</v>
      </c>
      <c r="G20" s="142">
        <f>SUM(G9:G19)</f>
        <v>0</v>
      </c>
      <c r="I20"/>
    </row>
    <row r="21" spans="1:9" s="4" customFormat="1" ht="12.75">
      <c r="A21" s="299"/>
      <c r="B21" s="34"/>
      <c r="C21" s="147"/>
      <c r="D21" s="71"/>
      <c r="E21" s="71"/>
      <c r="F21" s="73"/>
      <c r="G21" s="400"/>
      <c r="I21"/>
    </row>
    <row r="22" spans="2:7" ht="12.75">
      <c r="B22" s="1"/>
      <c r="C22" s="1"/>
      <c r="D22" s="1"/>
      <c r="E22" s="1"/>
      <c r="F22" s="1"/>
      <c r="G22" s="1"/>
    </row>
    <row r="23" spans="2:7" ht="12.75">
      <c r="B23" s="1"/>
      <c r="C23" s="1"/>
      <c r="D23" s="1"/>
      <c r="E23" s="1"/>
      <c r="F23" s="1"/>
      <c r="G23" s="1"/>
    </row>
    <row r="24" spans="2:7" ht="12.75">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sheetData>
  <printOptions/>
  <pageMargins left="0.5" right="0.37" top="1" bottom="1" header="0.5" footer="0.5"/>
  <pageSetup horizontalDpi="600" verticalDpi="600" orientation="portrait" paperSize="9" r:id="rId2"/>
  <headerFooter alignWithMargins="0">
    <oddHeader>&amp;CA Modern Városok Program” keretében megvalósuló „Pangea Ökocentrum” (Sóstói Többfunkciós Oktatási Központ) 
GYENGEÁRAM KÖLTSÉGVETÉS</oddHeader>
  </headerFooter>
  <drawing r:id="rId1"/>
</worksheet>
</file>

<file path=xl/worksheets/sheet8.xml><?xml version="1.0" encoding="utf-8"?>
<worksheet xmlns="http://schemas.openxmlformats.org/spreadsheetml/2006/main" xmlns:r="http://schemas.openxmlformats.org/officeDocument/2006/relationships">
  <dimension ref="A1:K112"/>
  <sheetViews>
    <sheetView workbookViewId="0" topLeftCell="A7">
      <selection activeCell="G7" sqref="G7:H8"/>
    </sheetView>
  </sheetViews>
  <sheetFormatPr defaultColWidth="9.00390625" defaultRowHeight="12.75"/>
  <cols>
    <col min="1" max="1" width="4.50390625" style="5" customWidth="1"/>
    <col min="2" max="2" width="5.875" style="5" customWidth="1"/>
    <col min="3" max="3" width="51.125" style="5" customWidth="1"/>
    <col min="4" max="4" width="6.75390625" style="9" customWidth="1"/>
    <col min="5" max="5" width="8.125" style="5" customWidth="1"/>
    <col min="6" max="6" width="6.50390625" style="5" customWidth="1"/>
    <col min="7" max="7" width="7.625" style="5" customWidth="1"/>
    <col min="8" max="8" width="6.50390625" style="5" customWidth="1"/>
    <col min="9" max="9" width="9.125" style="1" customWidth="1"/>
    <col min="10" max="10" width="30.875" style="1" customWidth="1"/>
    <col min="11" max="11" width="14.125" style="1" customWidth="1"/>
    <col min="12" max="16384" width="9.125" style="1" customWidth="1"/>
  </cols>
  <sheetData>
    <row r="1" spans="1:8" s="77" customFormat="1" ht="12.75">
      <c r="A1" s="298" t="s">
        <v>175</v>
      </c>
      <c r="B1" s="299"/>
      <c r="C1" s="300"/>
      <c r="D1" s="301"/>
      <c r="E1" s="301"/>
      <c r="F1" s="355"/>
      <c r="G1" s="356"/>
      <c r="H1" s="356"/>
    </row>
    <row r="2" spans="1:9" s="77" customFormat="1" ht="13.5">
      <c r="A2" s="302" t="s">
        <v>176</v>
      </c>
      <c r="B2" s="303"/>
      <c r="C2" s="304"/>
      <c r="D2" s="305"/>
      <c r="E2" s="305"/>
      <c r="F2" s="357"/>
      <c r="G2" s="358"/>
      <c r="H2" s="358"/>
      <c r="I2" s="99"/>
    </row>
    <row r="3" spans="1:8" s="77" customFormat="1" ht="26.25">
      <c r="A3" s="13" t="s">
        <v>308</v>
      </c>
      <c r="B3" s="295" t="s">
        <v>177</v>
      </c>
      <c r="C3" s="21" t="s">
        <v>309</v>
      </c>
      <c r="D3" s="14" t="s">
        <v>310</v>
      </c>
      <c r="E3" s="15" t="s">
        <v>323</v>
      </c>
      <c r="F3" s="15" t="s">
        <v>324</v>
      </c>
      <c r="G3" s="15" t="s">
        <v>444</v>
      </c>
      <c r="H3" s="15" t="s">
        <v>445</v>
      </c>
    </row>
    <row r="4" spans="1:8" s="4" customFormat="1" ht="237">
      <c r="A4" s="306" t="s">
        <v>360</v>
      </c>
      <c r="B4" s="307" t="s">
        <v>178</v>
      </c>
      <c r="C4" s="308" t="s">
        <v>267</v>
      </c>
      <c r="D4" s="309">
        <v>1</v>
      </c>
      <c r="E4" s="310">
        <v>0</v>
      </c>
      <c r="F4" s="24">
        <v>0</v>
      </c>
      <c r="G4" s="43">
        <f>E4*D4</f>
        <v>0</v>
      </c>
      <c r="H4" s="43">
        <f>D4*F4</f>
        <v>0</v>
      </c>
    </row>
    <row r="5" spans="1:8" s="4" customFormat="1" ht="78.75">
      <c r="A5" s="306" t="s">
        <v>375</v>
      </c>
      <c r="B5" s="307" t="s">
        <v>179</v>
      </c>
      <c r="C5" s="308" t="s">
        <v>268</v>
      </c>
      <c r="D5" s="309">
        <v>1</v>
      </c>
      <c r="E5" s="310">
        <v>0</v>
      </c>
      <c r="F5" s="24"/>
      <c r="G5" s="43">
        <f>D5*E5</f>
        <v>0</v>
      </c>
      <c r="H5" s="43">
        <f>D5*F5</f>
        <v>0</v>
      </c>
    </row>
    <row r="6" spans="1:8" s="4" customFormat="1" ht="78.75">
      <c r="A6" s="306" t="s">
        <v>376</v>
      </c>
      <c r="B6" s="307" t="s">
        <v>180</v>
      </c>
      <c r="C6" s="308" t="s">
        <v>269</v>
      </c>
      <c r="D6" s="309">
        <v>1</v>
      </c>
      <c r="E6" s="310">
        <v>0</v>
      </c>
      <c r="F6" s="170">
        <v>0</v>
      </c>
      <c r="G6" s="43">
        <f>D6*E6</f>
        <v>0</v>
      </c>
      <c r="H6" s="43">
        <f>D6*F6</f>
        <v>0</v>
      </c>
    </row>
    <row r="7" spans="1:8" s="4" customFormat="1" ht="78.75">
      <c r="A7" s="306" t="s">
        <v>377</v>
      </c>
      <c r="B7" s="307" t="s">
        <v>181</v>
      </c>
      <c r="C7" s="308" t="s">
        <v>270</v>
      </c>
      <c r="D7" s="309">
        <v>1</v>
      </c>
      <c r="E7" s="310"/>
      <c r="F7" s="24"/>
      <c r="G7" s="43">
        <f>D7*E7</f>
        <v>0</v>
      </c>
      <c r="H7" s="43">
        <f>D7*F7</f>
        <v>0</v>
      </c>
    </row>
    <row r="8" spans="1:9" s="4" customFormat="1" ht="66">
      <c r="A8" s="306" t="s">
        <v>378</v>
      </c>
      <c r="B8" s="307" t="s">
        <v>182</v>
      </c>
      <c r="C8" s="308" t="s">
        <v>271</v>
      </c>
      <c r="D8" s="309">
        <v>1</v>
      </c>
      <c r="E8" s="310"/>
      <c r="F8" s="24"/>
      <c r="G8" s="43">
        <f>D8*E8</f>
        <v>0</v>
      </c>
      <c r="H8" s="43">
        <f>D8*F8</f>
        <v>0</v>
      </c>
      <c r="I8" s="98"/>
    </row>
    <row r="9" spans="1:8" s="77" customFormat="1" ht="80.25" customHeight="1">
      <c r="A9" s="306" t="s">
        <v>379</v>
      </c>
      <c r="B9" s="311" t="s">
        <v>183</v>
      </c>
      <c r="C9" s="312" t="s">
        <v>272</v>
      </c>
      <c r="D9" s="309">
        <v>2</v>
      </c>
      <c r="E9" s="310"/>
      <c r="F9" s="24"/>
      <c r="G9" s="49">
        <f>E9*D9</f>
        <v>0</v>
      </c>
      <c r="H9" s="49">
        <f>F9*D9</f>
        <v>0</v>
      </c>
    </row>
    <row r="10" spans="1:8" s="4" customFormat="1" ht="105">
      <c r="A10" s="306" t="s">
        <v>380</v>
      </c>
      <c r="B10" s="307" t="s">
        <v>184</v>
      </c>
      <c r="C10" s="308" t="s">
        <v>273</v>
      </c>
      <c r="D10" s="313">
        <v>1</v>
      </c>
      <c r="E10" s="310"/>
      <c r="F10" s="24"/>
      <c r="G10" s="49">
        <f aca="true" t="shared" si="0" ref="G10:G17">E10*D10</f>
        <v>0</v>
      </c>
      <c r="H10" s="49">
        <f aca="true" t="shared" si="1" ref="H10:H17">F10*D10</f>
        <v>0</v>
      </c>
    </row>
    <row r="11" spans="1:8" s="76" customFormat="1" ht="172.5" customHeight="1">
      <c r="A11" s="306" t="s">
        <v>381</v>
      </c>
      <c r="B11" s="311" t="s">
        <v>185</v>
      </c>
      <c r="C11" s="312" t="s">
        <v>274</v>
      </c>
      <c r="D11" s="313">
        <v>1</v>
      </c>
      <c r="E11" s="310"/>
      <c r="F11" s="24"/>
      <c r="G11" s="49">
        <f t="shared" si="0"/>
        <v>0</v>
      </c>
      <c r="H11" s="49">
        <f t="shared" si="1"/>
        <v>0</v>
      </c>
    </row>
    <row r="12" spans="1:9" s="4" customFormat="1" ht="78.75">
      <c r="A12" s="306" t="s">
        <v>387</v>
      </c>
      <c r="B12" s="307" t="s">
        <v>186</v>
      </c>
      <c r="C12" s="308" t="s">
        <v>275</v>
      </c>
      <c r="D12" s="313">
        <v>1</v>
      </c>
      <c r="E12" s="310"/>
      <c r="F12" s="24"/>
      <c r="G12" s="49">
        <f t="shared" si="0"/>
        <v>0</v>
      </c>
      <c r="H12" s="49">
        <f t="shared" si="1"/>
        <v>0</v>
      </c>
      <c r="I12" s="100"/>
    </row>
    <row r="13" spans="1:8" s="4" customFormat="1" ht="66">
      <c r="A13" s="306" t="s">
        <v>388</v>
      </c>
      <c r="B13" s="307" t="s">
        <v>187</v>
      </c>
      <c r="C13" s="308" t="s">
        <v>276</v>
      </c>
      <c r="D13" s="313">
        <v>18</v>
      </c>
      <c r="E13" s="310"/>
      <c r="F13" s="24"/>
      <c r="G13" s="49">
        <f t="shared" si="0"/>
        <v>0</v>
      </c>
      <c r="H13" s="49">
        <f t="shared" si="1"/>
        <v>0</v>
      </c>
    </row>
    <row r="14" spans="1:8" s="4" customFormat="1" ht="78.75">
      <c r="A14" s="306" t="s">
        <v>396</v>
      </c>
      <c r="B14" s="307" t="s">
        <v>188</v>
      </c>
      <c r="C14" s="308" t="s">
        <v>277</v>
      </c>
      <c r="D14" s="313">
        <v>4</v>
      </c>
      <c r="E14" s="310"/>
      <c r="F14" s="24"/>
      <c r="G14" s="49">
        <f t="shared" si="0"/>
        <v>0</v>
      </c>
      <c r="H14" s="49">
        <f t="shared" si="1"/>
        <v>0</v>
      </c>
    </row>
    <row r="15" spans="1:8" s="47" customFormat="1" ht="92.25">
      <c r="A15" s="306" t="s">
        <v>397</v>
      </c>
      <c r="B15" s="307" t="s">
        <v>189</v>
      </c>
      <c r="C15" s="308" t="s">
        <v>278</v>
      </c>
      <c r="D15" s="313">
        <v>1</v>
      </c>
      <c r="E15" s="310"/>
      <c r="F15" s="24"/>
      <c r="G15" s="49">
        <f t="shared" si="0"/>
        <v>0</v>
      </c>
      <c r="H15" s="49">
        <f t="shared" si="1"/>
        <v>0</v>
      </c>
    </row>
    <row r="16" spans="1:8" s="47" customFormat="1" ht="118.5">
      <c r="A16" s="306" t="s">
        <v>398</v>
      </c>
      <c r="B16" s="307" t="s">
        <v>190</v>
      </c>
      <c r="C16" s="308" t="s">
        <v>3</v>
      </c>
      <c r="D16" s="313">
        <v>5</v>
      </c>
      <c r="E16" s="310"/>
      <c r="F16" s="24"/>
      <c r="G16" s="49">
        <f>E16*D16</f>
        <v>0</v>
      </c>
      <c r="H16" s="49">
        <f>F16*D16</f>
        <v>0</v>
      </c>
    </row>
    <row r="17" spans="1:8" s="76" customFormat="1" ht="26.25">
      <c r="A17" s="306" t="s">
        <v>548</v>
      </c>
      <c r="B17" s="307" t="s">
        <v>191</v>
      </c>
      <c r="C17" s="308" t="s">
        <v>4</v>
      </c>
      <c r="D17" s="313">
        <v>1</v>
      </c>
      <c r="E17" s="310"/>
      <c r="F17" s="24"/>
      <c r="G17" s="49">
        <f t="shared" si="0"/>
        <v>0</v>
      </c>
      <c r="H17" s="49">
        <f t="shared" si="1"/>
        <v>0</v>
      </c>
    </row>
    <row r="18" spans="1:8" s="76" customFormat="1" ht="52.5">
      <c r="A18" s="306" t="s">
        <v>549</v>
      </c>
      <c r="B18" s="307" t="s">
        <v>192</v>
      </c>
      <c r="C18" s="308" t="s">
        <v>5</v>
      </c>
      <c r="D18" s="313">
        <v>2</v>
      </c>
      <c r="E18" s="310"/>
      <c r="F18" s="24"/>
      <c r="G18" s="43">
        <f>D18*E18</f>
        <v>0</v>
      </c>
      <c r="H18" s="43">
        <f aca="true" t="shared" si="2" ref="H18:H27">D18*F18</f>
        <v>0</v>
      </c>
    </row>
    <row r="19" spans="1:8" s="77" customFormat="1" ht="39">
      <c r="A19" s="306" t="s">
        <v>193</v>
      </c>
      <c r="B19" s="307" t="s">
        <v>194</v>
      </c>
      <c r="C19" s="308" t="s">
        <v>6</v>
      </c>
      <c r="D19" s="313">
        <v>450</v>
      </c>
      <c r="E19" s="310"/>
      <c r="F19" s="24"/>
      <c r="G19" s="43">
        <f>D19*E19</f>
        <v>0</v>
      </c>
      <c r="H19" s="43">
        <f t="shared" si="2"/>
        <v>0</v>
      </c>
    </row>
    <row r="20" spans="1:8" s="77" customFormat="1" ht="52.5">
      <c r="A20" s="306" t="s">
        <v>195</v>
      </c>
      <c r="B20" s="307" t="s">
        <v>196</v>
      </c>
      <c r="C20" s="308" t="s">
        <v>7</v>
      </c>
      <c r="D20" s="313">
        <v>150</v>
      </c>
      <c r="E20" s="310"/>
      <c r="F20" s="294"/>
      <c r="G20" s="43">
        <f>D20*E20</f>
        <v>0</v>
      </c>
      <c r="H20" s="43">
        <f t="shared" si="2"/>
        <v>0</v>
      </c>
    </row>
    <row r="21" spans="1:8" s="77" customFormat="1" ht="39">
      <c r="A21" s="306" t="s">
        <v>197</v>
      </c>
      <c r="B21" s="307" t="s">
        <v>198</v>
      </c>
      <c r="C21" s="312" t="s">
        <v>8</v>
      </c>
      <c r="D21" s="313">
        <v>200</v>
      </c>
      <c r="E21" s="310"/>
      <c r="F21" s="294"/>
      <c r="G21" s="43">
        <f>D21*E21</f>
        <v>0</v>
      </c>
      <c r="H21" s="43">
        <f t="shared" si="2"/>
        <v>0</v>
      </c>
    </row>
    <row r="22" spans="1:8" s="77" customFormat="1" ht="12.75">
      <c r="A22" s="306" t="s">
        <v>199</v>
      </c>
      <c r="B22" s="307"/>
      <c r="C22" s="314" t="s">
        <v>200</v>
      </c>
      <c r="D22" s="315">
        <v>1</v>
      </c>
      <c r="E22" s="310"/>
      <c r="F22" s="294"/>
      <c r="G22" s="43">
        <f>D22*E22</f>
        <v>0</v>
      </c>
      <c r="H22" s="43">
        <f t="shared" si="2"/>
        <v>0</v>
      </c>
    </row>
    <row r="23" spans="1:8" s="77" customFormat="1" ht="52.5">
      <c r="A23" s="306" t="s">
        <v>201</v>
      </c>
      <c r="B23" s="307"/>
      <c r="C23" s="308" t="s">
        <v>9</v>
      </c>
      <c r="D23" s="315">
        <v>1</v>
      </c>
      <c r="E23" s="310"/>
      <c r="F23" s="294"/>
      <c r="G23" s="43">
        <f>E23*D23</f>
        <v>0</v>
      </c>
      <c r="H23" s="43">
        <f t="shared" si="2"/>
        <v>0</v>
      </c>
    </row>
    <row r="24" spans="1:8" s="77" customFormat="1" ht="12.75">
      <c r="A24" s="306" t="s">
        <v>202</v>
      </c>
      <c r="B24" s="307"/>
      <c r="C24" s="314" t="s">
        <v>351</v>
      </c>
      <c r="D24" s="329">
        <v>1</v>
      </c>
      <c r="E24" s="310"/>
      <c r="F24" s="294"/>
      <c r="G24" s="43">
        <f>E24*D24</f>
        <v>0</v>
      </c>
      <c r="H24" s="43">
        <f t="shared" si="2"/>
        <v>0</v>
      </c>
    </row>
    <row r="25" spans="1:8" s="77" customFormat="1" ht="12.75">
      <c r="A25" s="306" t="s">
        <v>203</v>
      </c>
      <c r="B25" s="307"/>
      <c r="C25" s="314" t="s">
        <v>204</v>
      </c>
      <c r="D25" s="315">
        <v>1</v>
      </c>
      <c r="E25" s="310"/>
      <c r="F25" s="294"/>
      <c r="G25" s="43">
        <f>E25*D25</f>
        <v>0</v>
      </c>
      <c r="H25" s="43">
        <f t="shared" si="2"/>
        <v>0</v>
      </c>
    </row>
    <row r="26" spans="1:8" s="77" customFormat="1" ht="12.75">
      <c r="A26" s="306" t="s">
        <v>205</v>
      </c>
      <c r="B26" s="307"/>
      <c r="C26" s="314" t="s">
        <v>206</v>
      </c>
      <c r="D26" s="315">
        <v>1</v>
      </c>
      <c r="E26" s="310"/>
      <c r="F26" s="294"/>
      <c r="G26" s="43">
        <f>E26*D26</f>
        <v>0</v>
      </c>
      <c r="H26" s="43">
        <f t="shared" si="2"/>
        <v>0</v>
      </c>
    </row>
    <row r="27" spans="1:8" ht="26.25">
      <c r="A27" s="330" t="s">
        <v>207</v>
      </c>
      <c r="B27" s="331"/>
      <c r="C27" s="332" t="s">
        <v>10</v>
      </c>
      <c r="D27" s="315">
        <v>1</v>
      </c>
      <c r="E27" s="334"/>
      <c r="F27" s="335"/>
      <c r="G27" s="297">
        <f>E27*D27</f>
        <v>0</v>
      </c>
      <c r="H27" s="297">
        <f t="shared" si="2"/>
        <v>0</v>
      </c>
    </row>
    <row r="28" spans="1:8" ht="12.75">
      <c r="A28" s="336"/>
      <c r="B28" s="337"/>
      <c r="C28" s="338" t="s">
        <v>208</v>
      </c>
      <c r="D28" s="133"/>
      <c r="E28" s="133"/>
      <c r="F28" s="133"/>
      <c r="G28" s="351">
        <f>SUM(G4:G27)</f>
        <v>0</v>
      </c>
      <c r="H28" s="351">
        <f>SUM(H4:H27)</f>
        <v>0</v>
      </c>
    </row>
    <row r="29" spans="1:8" ht="12.75">
      <c r="A29" s="302" t="s">
        <v>209</v>
      </c>
      <c r="B29" s="303"/>
      <c r="C29" s="304"/>
      <c r="D29" s="317"/>
      <c r="E29" s="334"/>
      <c r="F29" s="296"/>
      <c r="G29" s="297"/>
      <c r="H29" s="297"/>
    </row>
    <row r="30" spans="1:8" s="289" customFormat="1" ht="12.75" customHeight="1">
      <c r="A30" s="13" t="s">
        <v>308</v>
      </c>
      <c r="B30" s="295" t="s">
        <v>177</v>
      </c>
      <c r="C30" s="21" t="s">
        <v>309</v>
      </c>
      <c r="D30" s="14" t="s">
        <v>310</v>
      </c>
      <c r="E30" s="15" t="s">
        <v>550</v>
      </c>
      <c r="F30" s="15" t="s">
        <v>551</v>
      </c>
      <c r="G30" s="15" t="s">
        <v>552</v>
      </c>
      <c r="H30" s="15" t="s">
        <v>553</v>
      </c>
    </row>
    <row r="31" spans="1:7" s="289" customFormat="1" ht="12.75" customHeight="1">
      <c r="A31" s="318"/>
      <c r="B31" s="319"/>
      <c r="C31" s="320" t="s">
        <v>210</v>
      </c>
      <c r="D31" s="352"/>
      <c r="E31" s="352"/>
      <c r="F31" s="353"/>
      <c r="G31" s="354"/>
    </row>
    <row r="32" spans="1:8" s="290" customFormat="1" ht="242.25" customHeight="1">
      <c r="A32" s="306" t="s">
        <v>382</v>
      </c>
      <c r="B32" s="307" t="s">
        <v>178</v>
      </c>
      <c r="C32" s="308" t="s">
        <v>11</v>
      </c>
      <c r="D32" s="340">
        <v>1</v>
      </c>
      <c r="E32" s="310"/>
      <c r="F32" s="294"/>
      <c r="G32" s="43">
        <f>E32*D32</f>
        <v>0</v>
      </c>
      <c r="H32" s="43">
        <f>D32*F32</f>
        <v>0</v>
      </c>
    </row>
    <row r="33" spans="1:8" s="290" customFormat="1" ht="78" customHeight="1">
      <c r="A33" s="306" t="s">
        <v>362</v>
      </c>
      <c r="B33" s="311" t="s">
        <v>183</v>
      </c>
      <c r="C33" s="312" t="s">
        <v>12</v>
      </c>
      <c r="D33" s="340">
        <v>2</v>
      </c>
      <c r="E33" s="310"/>
      <c r="F33" s="310"/>
      <c r="G33" s="43">
        <f>D33*E33</f>
        <v>0</v>
      </c>
      <c r="H33" s="43">
        <f>D33*F33</f>
        <v>0</v>
      </c>
    </row>
    <row r="34" spans="1:8" s="77" customFormat="1" ht="76.5">
      <c r="A34" s="306" t="s">
        <v>363</v>
      </c>
      <c r="B34" s="311" t="s">
        <v>211</v>
      </c>
      <c r="C34" s="312" t="s">
        <v>13</v>
      </c>
      <c r="D34" s="313">
        <v>1</v>
      </c>
      <c r="E34" s="310"/>
      <c r="F34" s="310"/>
      <c r="G34" s="43">
        <f>D34*E34</f>
        <v>0</v>
      </c>
      <c r="H34" s="43">
        <f>D34*F34</f>
        <v>0</v>
      </c>
    </row>
    <row r="35" spans="1:8" ht="105">
      <c r="A35" s="306" t="s">
        <v>446</v>
      </c>
      <c r="B35" s="307" t="s">
        <v>184</v>
      </c>
      <c r="C35" s="308" t="s">
        <v>273</v>
      </c>
      <c r="D35" s="313">
        <v>1</v>
      </c>
      <c r="E35" s="310"/>
      <c r="F35" s="133"/>
      <c r="G35" s="43">
        <f>D35*E35</f>
        <v>0</v>
      </c>
      <c r="H35" s="43">
        <f>D35*F35</f>
        <v>0</v>
      </c>
    </row>
    <row r="36" spans="1:8" ht="78.75">
      <c r="A36" s="306" t="s">
        <v>447</v>
      </c>
      <c r="B36" s="307" t="s">
        <v>181</v>
      </c>
      <c r="C36" s="308" t="s">
        <v>270</v>
      </c>
      <c r="D36" s="313">
        <v>1</v>
      </c>
      <c r="E36" s="310"/>
      <c r="F36" s="133"/>
      <c r="G36" s="43">
        <f aca="true" t="shared" si="3" ref="G36:G76">D36*E36</f>
        <v>0</v>
      </c>
      <c r="H36" s="43">
        <f aca="true" t="shared" si="4" ref="H36:H76">D36*F36</f>
        <v>0</v>
      </c>
    </row>
    <row r="37" spans="1:8" ht="78.75">
      <c r="A37" s="306" t="s">
        <v>448</v>
      </c>
      <c r="B37" s="311" t="s">
        <v>212</v>
      </c>
      <c r="C37" s="323" t="s">
        <v>14</v>
      </c>
      <c r="D37" s="313">
        <v>1</v>
      </c>
      <c r="E37" s="310"/>
      <c r="F37" s="133"/>
      <c r="G37" s="43">
        <f t="shared" si="3"/>
        <v>0</v>
      </c>
      <c r="H37" s="43">
        <f t="shared" si="4"/>
        <v>0</v>
      </c>
    </row>
    <row r="38" spans="1:8" ht="66">
      <c r="A38" s="306" t="s">
        <v>449</v>
      </c>
      <c r="B38" s="311" t="s">
        <v>213</v>
      </c>
      <c r="C38" s="323" t="s">
        <v>15</v>
      </c>
      <c r="D38" s="313">
        <v>2</v>
      </c>
      <c r="E38" s="310"/>
      <c r="F38" s="133"/>
      <c r="G38" s="43">
        <f t="shared" si="3"/>
        <v>0</v>
      </c>
      <c r="H38" s="43">
        <f t="shared" si="4"/>
        <v>0</v>
      </c>
    </row>
    <row r="39" spans="1:8" ht="105">
      <c r="A39" s="306" t="s">
        <v>450</v>
      </c>
      <c r="B39" s="311" t="s">
        <v>214</v>
      </c>
      <c r="C39" s="312" t="s">
        <v>16</v>
      </c>
      <c r="D39" s="313">
        <v>2</v>
      </c>
      <c r="E39" s="310"/>
      <c r="F39" s="133"/>
      <c r="G39" s="43">
        <f t="shared" si="3"/>
        <v>0</v>
      </c>
      <c r="H39" s="43">
        <f t="shared" si="4"/>
        <v>0</v>
      </c>
    </row>
    <row r="40" spans="1:8" ht="12.75">
      <c r="A40" s="306" t="s">
        <v>451</v>
      </c>
      <c r="B40" s="311" t="s">
        <v>215</v>
      </c>
      <c r="C40" s="324" t="s">
        <v>216</v>
      </c>
      <c r="D40" s="313">
        <v>2</v>
      </c>
      <c r="E40" s="310"/>
      <c r="F40" s="133"/>
      <c r="G40" s="43">
        <f t="shared" si="3"/>
        <v>0</v>
      </c>
      <c r="H40" s="43">
        <f t="shared" si="4"/>
        <v>0</v>
      </c>
    </row>
    <row r="41" spans="1:8" ht="105">
      <c r="A41" s="306" t="s">
        <v>452</v>
      </c>
      <c r="B41" s="311" t="s">
        <v>217</v>
      </c>
      <c r="C41" s="312" t="s">
        <v>17</v>
      </c>
      <c r="D41" s="313">
        <v>2</v>
      </c>
      <c r="E41" s="310"/>
      <c r="F41" s="133"/>
      <c r="G41" s="43">
        <f t="shared" si="3"/>
        <v>0</v>
      </c>
      <c r="H41" s="43">
        <f t="shared" si="4"/>
        <v>0</v>
      </c>
    </row>
    <row r="42" spans="1:8" ht="78.75">
      <c r="A42" s="306" t="s">
        <v>562</v>
      </c>
      <c r="B42" s="311" t="s">
        <v>218</v>
      </c>
      <c r="C42" s="325" t="s">
        <v>18</v>
      </c>
      <c r="D42" s="313">
        <v>2</v>
      </c>
      <c r="E42" s="310"/>
      <c r="F42" s="133"/>
      <c r="G42" s="43">
        <f t="shared" si="3"/>
        <v>0</v>
      </c>
      <c r="H42" s="43">
        <f t="shared" si="4"/>
        <v>0</v>
      </c>
    </row>
    <row r="43" spans="1:8" ht="78.75">
      <c r="A43" s="306" t="s">
        <v>285</v>
      </c>
      <c r="B43" s="307" t="s">
        <v>219</v>
      </c>
      <c r="C43" s="308" t="s">
        <v>19</v>
      </c>
      <c r="D43" s="313">
        <v>8</v>
      </c>
      <c r="E43" s="310"/>
      <c r="F43" s="133"/>
      <c r="G43" s="43">
        <f t="shared" si="3"/>
        <v>0</v>
      </c>
      <c r="H43" s="43">
        <f t="shared" si="4"/>
        <v>0</v>
      </c>
    </row>
    <row r="44" spans="1:8" ht="66">
      <c r="A44" s="306" t="s">
        <v>286</v>
      </c>
      <c r="B44" s="307" t="s">
        <v>187</v>
      </c>
      <c r="C44" s="308" t="s">
        <v>276</v>
      </c>
      <c r="D44" s="313">
        <v>2</v>
      </c>
      <c r="E44" s="310"/>
      <c r="F44" s="133"/>
      <c r="G44" s="43">
        <f t="shared" si="3"/>
        <v>0</v>
      </c>
      <c r="H44" s="43">
        <f t="shared" si="4"/>
        <v>0</v>
      </c>
    </row>
    <row r="45" spans="1:8" ht="52.5">
      <c r="A45" s="306" t="s">
        <v>287</v>
      </c>
      <c r="B45" s="307" t="s">
        <v>220</v>
      </c>
      <c r="C45" s="308" t="s">
        <v>20</v>
      </c>
      <c r="D45" s="313">
        <v>1</v>
      </c>
      <c r="E45" s="310"/>
      <c r="F45" s="133"/>
      <c r="G45" s="43">
        <f t="shared" si="3"/>
        <v>0</v>
      </c>
      <c r="H45" s="43">
        <f t="shared" si="4"/>
        <v>0</v>
      </c>
    </row>
    <row r="46" spans="1:8" ht="92.25">
      <c r="A46" s="306" t="s">
        <v>288</v>
      </c>
      <c r="B46" s="307" t="s">
        <v>221</v>
      </c>
      <c r="C46" s="308" t="s">
        <v>21</v>
      </c>
      <c r="D46" s="313">
        <v>2</v>
      </c>
      <c r="E46" s="310"/>
      <c r="F46" s="133"/>
      <c r="G46" s="43">
        <f t="shared" si="3"/>
        <v>0</v>
      </c>
      <c r="H46" s="43">
        <f t="shared" si="4"/>
        <v>0</v>
      </c>
    </row>
    <row r="47" spans="1:8" ht="66">
      <c r="A47" s="306" t="s">
        <v>289</v>
      </c>
      <c r="B47" s="307" t="s">
        <v>222</v>
      </c>
      <c r="C47" s="308" t="s">
        <v>22</v>
      </c>
      <c r="D47" s="313">
        <v>1</v>
      </c>
      <c r="E47" s="310"/>
      <c r="F47" s="133"/>
      <c r="G47" s="43">
        <f t="shared" si="3"/>
        <v>0</v>
      </c>
      <c r="H47" s="43">
        <f t="shared" si="4"/>
        <v>0</v>
      </c>
    </row>
    <row r="48" spans="1:8" ht="53.25">
      <c r="A48" s="306" t="s">
        <v>290</v>
      </c>
      <c r="B48" s="307" t="s">
        <v>222</v>
      </c>
      <c r="C48" s="308" t="s">
        <v>23</v>
      </c>
      <c r="D48" s="313">
        <v>1</v>
      </c>
      <c r="E48" s="310"/>
      <c r="F48" s="133"/>
      <c r="G48" s="43">
        <f t="shared" si="3"/>
        <v>0</v>
      </c>
      <c r="H48" s="43">
        <f t="shared" si="4"/>
        <v>0</v>
      </c>
    </row>
    <row r="49" spans="1:8" ht="66">
      <c r="A49" s="306" t="s">
        <v>291</v>
      </c>
      <c r="B49" s="307" t="s">
        <v>222</v>
      </c>
      <c r="C49" s="308" t="s">
        <v>24</v>
      </c>
      <c r="D49" s="313">
        <v>1</v>
      </c>
      <c r="E49" s="310"/>
      <c r="F49" s="133"/>
      <c r="G49" s="43">
        <f t="shared" si="3"/>
        <v>0</v>
      </c>
      <c r="H49" s="43">
        <f t="shared" si="4"/>
        <v>0</v>
      </c>
    </row>
    <row r="50" spans="1:8" ht="13.5">
      <c r="A50" s="318"/>
      <c r="B50" s="319"/>
      <c r="C50" s="320" t="s">
        <v>223</v>
      </c>
      <c r="D50" s="326"/>
      <c r="E50" s="322"/>
      <c r="F50" s="133"/>
      <c r="G50" s="43">
        <f t="shared" si="3"/>
        <v>0</v>
      </c>
      <c r="H50" s="43">
        <f t="shared" si="4"/>
        <v>0</v>
      </c>
    </row>
    <row r="51" spans="1:8" ht="118.5">
      <c r="A51" s="306" t="s">
        <v>292</v>
      </c>
      <c r="B51" s="311" t="s">
        <v>224</v>
      </c>
      <c r="C51" s="325" t="s">
        <v>25</v>
      </c>
      <c r="D51" s="313">
        <v>2</v>
      </c>
      <c r="E51" s="310"/>
      <c r="F51" s="133"/>
      <c r="G51" s="43">
        <f t="shared" si="3"/>
        <v>0</v>
      </c>
      <c r="H51" s="43">
        <f t="shared" si="4"/>
        <v>0</v>
      </c>
    </row>
    <row r="52" spans="1:8" ht="26.25">
      <c r="A52" s="306" t="s">
        <v>293</v>
      </c>
      <c r="B52" s="311" t="s">
        <v>225</v>
      </c>
      <c r="C52" s="327" t="s">
        <v>26</v>
      </c>
      <c r="D52" s="313">
        <v>2</v>
      </c>
      <c r="E52" s="310"/>
      <c r="F52" s="133"/>
      <c r="G52" s="43">
        <f t="shared" si="3"/>
        <v>0</v>
      </c>
      <c r="H52" s="43">
        <f t="shared" si="4"/>
        <v>0</v>
      </c>
    </row>
    <row r="53" spans="1:8" ht="92.25">
      <c r="A53" s="306" t="s">
        <v>294</v>
      </c>
      <c r="B53" s="307" t="s">
        <v>226</v>
      </c>
      <c r="C53" s="308" t="s">
        <v>27</v>
      </c>
      <c r="D53" s="313">
        <v>1</v>
      </c>
      <c r="E53" s="310"/>
      <c r="F53" s="133"/>
      <c r="G53" s="43">
        <f t="shared" si="3"/>
        <v>0</v>
      </c>
      <c r="H53" s="43">
        <f t="shared" si="4"/>
        <v>0</v>
      </c>
    </row>
    <row r="54" spans="1:8" ht="12.75">
      <c r="A54" s="306" t="s">
        <v>295</v>
      </c>
      <c r="B54" s="307"/>
      <c r="C54" s="314" t="s">
        <v>227</v>
      </c>
      <c r="D54" s="313">
        <v>1</v>
      </c>
      <c r="E54" s="310"/>
      <c r="F54" s="133"/>
      <c r="G54" s="43">
        <f t="shared" si="3"/>
        <v>0</v>
      </c>
      <c r="H54" s="43">
        <f t="shared" si="4"/>
        <v>0</v>
      </c>
    </row>
    <row r="55" spans="1:8" ht="171">
      <c r="A55" s="306" t="s">
        <v>296</v>
      </c>
      <c r="B55" s="307" t="s">
        <v>228</v>
      </c>
      <c r="C55" s="308" t="s">
        <v>28</v>
      </c>
      <c r="D55" s="313">
        <v>1</v>
      </c>
      <c r="E55" s="310"/>
      <c r="F55" s="133"/>
      <c r="G55" s="43">
        <f t="shared" si="3"/>
        <v>0</v>
      </c>
      <c r="H55" s="43">
        <f t="shared" si="4"/>
        <v>0</v>
      </c>
    </row>
    <row r="56" spans="1:8" ht="39">
      <c r="A56" s="306" t="s">
        <v>297</v>
      </c>
      <c r="B56" s="307" t="s">
        <v>229</v>
      </c>
      <c r="C56" s="314" t="s">
        <v>230</v>
      </c>
      <c r="D56" s="313">
        <v>1</v>
      </c>
      <c r="E56" s="310"/>
      <c r="F56" s="133"/>
      <c r="G56" s="43">
        <f t="shared" si="3"/>
        <v>0</v>
      </c>
      <c r="H56" s="43">
        <f t="shared" si="4"/>
        <v>0</v>
      </c>
    </row>
    <row r="57" spans="1:8" ht="92.25">
      <c r="A57" s="306" t="s">
        <v>298</v>
      </c>
      <c r="B57" s="307" t="s">
        <v>226</v>
      </c>
      <c r="C57" s="308" t="s">
        <v>29</v>
      </c>
      <c r="D57" s="313">
        <v>1</v>
      </c>
      <c r="E57" s="310"/>
      <c r="F57" s="133"/>
      <c r="G57" s="43">
        <f t="shared" si="3"/>
        <v>0</v>
      </c>
      <c r="H57" s="43">
        <f t="shared" si="4"/>
        <v>0</v>
      </c>
    </row>
    <row r="58" spans="1:8" ht="12.75">
      <c r="A58" s="306" t="s">
        <v>299</v>
      </c>
      <c r="B58" s="307"/>
      <c r="C58" s="314" t="s">
        <v>227</v>
      </c>
      <c r="D58" s="313">
        <v>1</v>
      </c>
      <c r="E58" s="310"/>
      <c r="F58" s="133"/>
      <c r="G58" s="43">
        <f t="shared" si="3"/>
        <v>0</v>
      </c>
      <c r="H58" s="43">
        <f t="shared" si="4"/>
        <v>0</v>
      </c>
    </row>
    <row r="59" spans="1:8" ht="171">
      <c r="A59" s="306" t="s">
        <v>300</v>
      </c>
      <c r="B59" s="307" t="s">
        <v>231</v>
      </c>
      <c r="C59" s="308" t="s">
        <v>30</v>
      </c>
      <c r="D59" s="313">
        <v>1</v>
      </c>
      <c r="E59" s="310"/>
      <c r="F59" s="133"/>
      <c r="G59" s="43">
        <f t="shared" si="3"/>
        <v>0</v>
      </c>
      <c r="H59" s="43">
        <f t="shared" si="4"/>
        <v>0</v>
      </c>
    </row>
    <row r="60" spans="1:8" ht="26.25">
      <c r="A60" s="306" t="s">
        <v>301</v>
      </c>
      <c r="B60" s="307" t="s">
        <v>221</v>
      </c>
      <c r="C60" s="314" t="s">
        <v>232</v>
      </c>
      <c r="D60" s="313">
        <v>1</v>
      </c>
      <c r="E60" s="310"/>
      <c r="F60" s="133"/>
      <c r="G60" s="43">
        <f t="shared" si="3"/>
        <v>0</v>
      </c>
      <c r="H60" s="43">
        <f t="shared" si="4"/>
        <v>0</v>
      </c>
    </row>
    <row r="61" spans="1:8" ht="26.25">
      <c r="A61" s="306" t="s">
        <v>302</v>
      </c>
      <c r="B61" s="307" t="s">
        <v>221</v>
      </c>
      <c r="C61" s="314" t="s">
        <v>233</v>
      </c>
      <c r="D61" s="313">
        <v>1</v>
      </c>
      <c r="E61" s="310"/>
      <c r="F61" s="133"/>
      <c r="G61" s="43">
        <f t="shared" si="3"/>
        <v>0</v>
      </c>
      <c r="H61" s="43">
        <f t="shared" si="4"/>
        <v>0</v>
      </c>
    </row>
    <row r="62" spans="1:8" ht="66">
      <c r="A62" s="306" t="s">
        <v>303</v>
      </c>
      <c r="B62" s="307" t="s">
        <v>234</v>
      </c>
      <c r="C62" s="308" t="s">
        <v>31</v>
      </c>
      <c r="D62" s="313">
        <v>1</v>
      </c>
      <c r="E62" s="310"/>
      <c r="F62" s="133"/>
      <c r="G62" s="43">
        <f t="shared" si="3"/>
        <v>0</v>
      </c>
      <c r="H62" s="43">
        <f t="shared" si="4"/>
        <v>0</v>
      </c>
    </row>
    <row r="63" spans="1:8" ht="105">
      <c r="A63" s="306" t="s">
        <v>304</v>
      </c>
      <c r="B63" s="307" t="s">
        <v>235</v>
      </c>
      <c r="C63" s="325" t="s">
        <v>32</v>
      </c>
      <c r="D63" s="313">
        <v>1</v>
      </c>
      <c r="E63" s="310"/>
      <c r="F63" s="133"/>
      <c r="G63" s="43">
        <f t="shared" si="3"/>
        <v>0</v>
      </c>
      <c r="H63" s="43">
        <f t="shared" si="4"/>
        <v>0</v>
      </c>
    </row>
    <row r="64" spans="1:8" ht="78.75">
      <c r="A64" s="306" t="s">
        <v>305</v>
      </c>
      <c r="B64" s="311" t="s">
        <v>236</v>
      </c>
      <c r="C64" s="312" t="s">
        <v>33</v>
      </c>
      <c r="D64" s="313">
        <v>1</v>
      </c>
      <c r="E64" s="310"/>
      <c r="F64" s="133"/>
      <c r="G64" s="43">
        <f t="shared" si="3"/>
        <v>0</v>
      </c>
      <c r="H64" s="43">
        <f t="shared" si="4"/>
        <v>0</v>
      </c>
    </row>
    <row r="65" spans="1:8" ht="78.75">
      <c r="A65" s="306" t="s">
        <v>306</v>
      </c>
      <c r="B65" s="311" t="s">
        <v>237</v>
      </c>
      <c r="C65" s="312" t="s">
        <v>34</v>
      </c>
      <c r="D65" s="313">
        <v>3</v>
      </c>
      <c r="E65" s="310"/>
      <c r="F65" s="133"/>
      <c r="G65" s="43">
        <f t="shared" si="3"/>
        <v>0</v>
      </c>
      <c r="H65" s="43">
        <f t="shared" si="4"/>
        <v>0</v>
      </c>
    </row>
    <row r="66" spans="1:8" ht="118.5">
      <c r="A66" s="306" t="s">
        <v>238</v>
      </c>
      <c r="B66" s="307" t="s">
        <v>239</v>
      </c>
      <c r="C66" s="308" t="s">
        <v>35</v>
      </c>
      <c r="D66" s="313">
        <v>1</v>
      </c>
      <c r="E66" s="310"/>
      <c r="F66" s="133"/>
      <c r="G66" s="43">
        <f t="shared" si="3"/>
        <v>0</v>
      </c>
      <c r="H66" s="43">
        <f t="shared" si="4"/>
        <v>0</v>
      </c>
    </row>
    <row r="67" spans="1:8" ht="39">
      <c r="A67" s="306" t="s">
        <v>240</v>
      </c>
      <c r="B67" s="307" t="s">
        <v>194</v>
      </c>
      <c r="C67" s="308" t="s">
        <v>6</v>
      </c>
      <c r="D67" s="328">
        <v>100</v>
      </c>
      <c r="E67" s="310"/>
      <c r="F67" s="133"/>
      <c r="G67" s="43">
        <f t="shared" si="3"/>
        <v>0</v>
      </c>
      <c r="H67" s="43">
        <f t="shared" si="4"/>
        <v>0</v>
      </c>
    </row>
    <row r="68" spans="1:8" ht="39">
      <c r="A68" s="306" t="s">
        <v>241</v>
      </c>
      <c r="B68" s="307"/>
      <c r="C68" s="308" t="s">
        <v>36</v>
      </c>
      <c r="D68" s="329">
        <v>1</v>
      </c>
      <c r="E68" s="310"/>
      <c r="F68" s="133"/>
      <c r="G68" s="43">
        <f t="shared" si="3"/>
        <v>0</v>
      </c>
      <c r="H68" s="43">
        <f t="shared" si="4"/>
        <v>0</v>
      </c>
    </row>
    <row r="69" spans="1:8" ht="52.5">
      <c r="A69" s="306" t="s">
        <v>242</v>
      </c>
      <c r="B69" s="307" t="s">
        <v>196</v>
      </c>
      <c r="C69" s="308" t="s">
        <v>7</v>
      </c>
      <c r="D69" s="328">
        <v>150</v>
      </c>
      <c r="E69" s="310"/>
      <c r="F69" s="133"/>
      <c r="G69" s="43">
        <f t="shared" si="3"/>
        <v>0</v>
      </c>
      <c r="H69" s="43">
        <f t="shared" si="4"/>
        <v>0</v>
      </c>
    </row>
    <row r="70" spans="1:8" ht="39">
      <c r="A70" s="306" t="s">
        <v>243</v>
      </c>
      <c r="B70" s="307" t="s">
        <v>198</v>
      </c>
      <c r="C70" s="312" t="s">
        <v>8</v>
      </c>
      <c r="D70" s="328">
        <f>100+120</f>
        <v>220</v>
      </c>
      <c r="E70" s="310"/>
      <c r="F70" s="133"/>
      <c r="G70" s="43">
        <f t="shared" si="3"/>
        <v>0</v>
      </c>
      <c r="H70" s="43">
        <f t="shared" si="4"/>
        <v>0</v>
      </c>
    </row>
    <row r="71" spans="1:8" ht="52.5">
      <c r="A71" s="306" t="s">
        <v>244</v>
      </c>
      <c r="B71" s="307"/>
      <c r="C71" s="308" t="s">
        <v>9</v>
      </c>
      <c r="D71" s="315">
        <v>1</v>
      </c>
      <c r="E71" s="310"/>
      <c r="F71" s="133"/>
      <c r="G71" s="43">
        <f t="shared" si="3"/>
        <v>0</v>
      </c>
      <c r="H71" s="43">
        <f t="shared" si="4"/>
        <v>0</v>
      </c>
    </row>
    <row r="72" spans="1:8" ht="12.75">
      <c r="A72" s="306" t="s">
        <v>245</v>
      </c>
      <c r="B72" s="307"/>
      <c r="C72" s="314" t="s">
        <v>200</v>
      </c>
      <c r="D72" s="315">
        <v>1</v>
      </c>
      <c r="E72" s="310"/>
      <c r="F72" s="133"/>
      <c r="G72" s="43">
        <f t="shared" si="3"/>
        <v>0</v>
      </c>
      <c r="H72" s="43">
        <f t="shared" si="4"/>
        <v>0</v>
      </c>
    </row>
    <row r="73" spans="1:8" ht="12.75">
      <c r="A73" s="306" t="s">
        <v>246</v>
      </c>
      <c r="B73" s="307"/>
      <c r="C73" s="314" t="s">
        <v>351</v>
      </c>
      <c r="D73" s="329">
        <v>1</v>
      </c>
      <c r="E73" s="310"/>
      <c r="F73" s="133"/>
      <c r="G73" s="43">
        <f t="shared" si="3"/>
        <v>0</v>
      </c>
      <c r="H73" s="43">
        <f t="shared" si="4"/>
        <v>0</v>
      </c>
    </row>
    <row r="74" spans="1:8" ht="12.75">
      <c r="A74" s="306" t="s">
        <v>247</v>
      </c>
      <c r="B74" s="307"/>
      <c r="C74" s="314" t="s">
        <v>204</v>
      </c>
      <c r="D74" s="315">
        <v>1</v>
      </c>
      <c r="E74" s="310"/>
      <c r="F74" s="133"/>
      <c r="G74" s="43">
        <f t="shared" si="3"/>
        <v>0</v>
      </c>
      <c r="H74" s="43">
        <f t="shared" si="4"/>
        <v>0</v>
      </c>
    </row>
    <row r="75" spans="1:8" ht="12.75">
      <c r="A75" s="306" t="s">
        <v>248</v>
      </c>
      <c r="B75" s="307"/>
      <c r="C75" s="314" t="s">
        <v>206</v>
      </c>
      <c r="D75" s="315">
        <v>1</v>
      </c>
      <c r="E75" s="310"/>
      <c r="F75" s="133"/>
      <c r="G75" s="43">
        <f t="shared" si="3"/>
        <v>0</v>
      </c>
      <c r="H75" s="43">
        <f t="shared" si="4"/>
        <v>0</v>
      </c>
    </row>
    <row r="76" spans="1:8" ht="26.25">
      <c r="A76" s="330" t="s">
        <v>249</v>
      </c>
      <c r="B76" s="331"/>
      <c r="C76" s="332" t="s">
        <v>10</v>
      </c>
      <c r="D76" s="333">
        <v>1</v>
      </c>
      <c r="E76" s="334"/>
      <c r="F76" s="335"/>
      <c r="G76" s="43">
        <f t="shared" si="3"/>
        <v>0</v>
      </c>
      <c r="H76" s="43">
        <f t="shared" si="4"/>
        <v>0</v>
      </c>
    </row>
    <row r="77" spans="1:8" ht="12.75">
      <c r="A77" s="336"/>
      <c r="B77" s="337"/>
      <c r="C77" s="338" t="s">
        <v>250</v>
      </c>
      <c r="D77" s="133"/>
      <c r="E77" s="133"/>
      <c r="F77" s="133"/>
      <c r="G77" s="351">
        <f>SUM(G32:G76)</f>
        <v>0</v>
      </c>
      <c r="H77" s="351">
        <f>SUM(H32:H76)</f>
        <v>0</v>
      </c>
    </row>
    <row r="78" spans="1:8" ht="12.75">
      <c r="A78" s="302" t="s">
        <v>251</v>
      </c>
      <c r="B78" s="303"/>
      <c r="C78" s="304"/>
      <c r="D78" s="317"/>
      <c r="E78" s="317"/>
      <c r="F78" s="339"/>
      <c r="G78" s="339"/>
      <c r="H78" s="339"/>
    </row>
    <row r="79" spans="1:8" ht="39">
      <c r="A79" s="13" t="s">
        <v>308</v>
      </c>
      <c r="B79" s="295" t="s">
        <v>177</v>
      </c>
      <c r="C79" s="21" t="s">
        <v>309</v>
      </c>
      <c r="D79" s="14" t="s">
        <v>310</v>
      </c>
      <c r="E79" s="15" t="s">
        <v>550</v>
      </c>
      <c r="F79" s="15" t="s">
        <v>551</v>
      </c>
      <c r="G79" s="15" t="s">
        <v>552</v>
      </c>
      <c r="H79" s="15" t="s">
        <v>553</v>
      </c>
    </row>
    <row r="80" spans="1:8" ht="92.25">
      <c r="A80" s="306" t="s">
        <v>383</v>
      </c>
      <c r="B80" s="307" t="s">
        <v>252</v>
      </c>
      <c r="C80" s="308" t="s">
        <v>37</v>
      </c>
      <c r="D80" s="340">
        <v>1</v>
      </c>
      <c r="E80" s="310"/>
      <c r="F80" s="133"/>
      <c r="G80" s="43">
        <f aca="true" t="shared" si="5" ref="G80:G87">D80*E80</f>
        <v>0</v>
      </c>
      <c r="H80" s="43">
        <f aca="true" t="shared" si="6" ref="H80:H87">D80*F80</f>
        <v>0</v>
      </c>
    </row>
    <row r="81" spans="1:8" ht="52.5">
      <c r="A81" s="306" t="s">
        <v>384</v>
      </c>
      <c r="B81" s="307" t="s">
        <v>253</v>
      </c>
      <c r="C81" s="308" t="s">
        <v>38</v>
      </c>
      <c r="D81" s="340">
        <v>1</v>
      </c>
      <c r="E81" s="310"/>
      <c r="F81" s="133"/>
      <c r="G81" s="43">
        <f t="shared" si="5"/>
        <v>0</v>
      </c>
      <c r="H81" s="43">
        <f t="shared" si="6"/>
        <v>0</v>
      </c>
    </row>
    <row r="82" spans="1:8" ht="105">
      <c r="A82" s="306" t="s">
        <v>385</v>
      </c>
      <c r="B82" s="337" t="s">
        <v>254</v>
      </c>
      <c r="C82" s="38" t="s">
        <v>39</v>
      </c>
      <c r="D82" s="340">
        <v>1</v>
      </c>
      <c r="E82" s="310"/>
      <c r="F82" s="133"/>
      <c r="G82" s="43">
        <f t="shared" si="5"/>
        <v>0</v>
      </c>
      <c r="H82" s="43">
        <f t="shared" si="6"/>
        <v>0</v>
      </c>
    </row>
    <row r="83" spans="1:8" ht="39">
      <c r="A83" s="306" t="s">
        <v>386</v>
      </c>
      <c r="B83" s="307"/>
      <c r="C83" s="308" t="s">
        <v>40</v>
      </c>
      <c r="D83" s="340">
        <v>1</v>
      </c>
      <c r="E83" s="310"/>
      <c r="F83" s="133"/>
      <c r="G83" s="43">
        <f t="shared" si="5"/>
        <v>0</v>
      </c>
      <c r="H83" s="43">
        <f t="shared" si="6"/>
        <v>0</v>
      </c>
    </row>
    <row r="84" spans="1:8" ht="26.25">
      <c r="A84" s="306" t="s">
        <v>466</v>
      </c>
      <c r="B84" s="307"/>
      <c r="C84" s="308" t="s">
        <v>41</v>
      </c>
      <c r="D84" s="341">
        <v>1</v>
      </c>
      <c r="E84" s="310"/>
      <c r="F84" s="133"/>
      <c r="G84" s="43">
        <f t="shared" si="5"/>
        <v>0</v>
      </c>
      <c r="H84" s="43">
        <f t="shared" si="6"/>
        <v>0</v>
      </c>
    </row>
    <row r="85" spans="1:8" ht="12.75">
      <c r="A85" s="306" t="s">
        <v>467</v>
      </c>
      <c r="B85" s="307"/>
      <c r="C85" s="314" t="s">
        <v>200</v>
      </c>
      <c r="D85" s="342">
        <v>1</v>
      </c>
      <c r="E85" s="310"/>
      <c r="F85" s="133"/>
      <c r="G85" s="43">
        <f t="shared" si="5"/>
        <v>0</v>
      </c>
      <c r="H85" s="43">
        <f t="shared" si="6"/>
        <v>0</v>
      </c>
    </row>
    <row r="86" spans="1:8" ht="39">
      <c r="A86" s="306" t="s">
        <v>631</v>
      </c>
      <c r="B86" s="307" t="s">
        <v>198</v>
      </c>
      <c r="C86" s="312" t="s">
        <v>8</v>
      </c>
      <c r="D86" s="343">
        <v>10</v>
      </c>
      <c r="E86" s="310"/>
      <c r="F86" s="133"/>
      <c r="G86" s="43">
        <f t="shared" si="5"/>
        <v>0</v>
      </c>
      <c r="H86" s="43">
        <f t="shared" si="6"/>
        <v>0</v>
      </c>
    </row>
    <row r="87" spans="1:8" ht="26.25">
      <c r="A87" s="306" t="s">
        <v>632</v>
      </c>
      <c r="B87" s="307"/>
      <c r="C87" s="308" t="s">
        <v>42</v>
      </c>
      <c r="D87" s="342">
        <v>1</v>
      </c>
      <c r="E87" s="310"/>
      <c r="F87" s="133"/>
      <c r="G87" s="43">
        <f t="shared" si="5"/>
        <v>0</v>
      </c>
      <c r="H87" s="43">
        <f t="shared" si="6"/>
        <v>0</v>
      </c>
    </row>
    <row r="88" spans="1:8" ht="12.75">
      <c r="A88" s="306" t="s">
        <v>633</v>
      </c>
      <c r="B88" s="307"/>
      <c r="C88" s="314" t="s">
        <v>351</v>
      </c>
      <c r="D88" s="341">
        <v>1</v>
      </c>
      <c r="E88" s="310"/>
      <c r="F88" s="133"/>
      <c r="G88" s="43">
        <f>D88*E88</f>
        <v>0</v>
      </c>
      <c r="H88" s="43">
        <f>D88*F88</f>
        <v>0</v>
      </c>
    </row>
    <row r="89" spans="1:8" ht="12.75">
      <c r="A89" s="330" t="s">
        <v>634</v>
      </c>
      <c r="B89" s="331"/>
      <c r="C89" s="344" t="s">
        <v>204</v>
      </c>
      <c r="D89" s="345">
        <v>1</v>
      </c>
      <c r="E89" s="334"/>
      <c r="F89" s="133"/>
      <c r="G89" s="43">
        <f>D89*E89</f>
        <v>0</v>
      </c>
      <c r="H89" s="43">
        <f>D89*F89</f>
        <v>0</v>
      </c>
    </row>
    <row r="90" spans="1:8" ht="12.75">
      <c r="A90" s="336"/>
      <c r="B90" s="337"/>
      <c r="C90" s="338" t="s">
        <v>255</v>
      </c>
      <c r="D90" s="133"/>
      <c r="E90" s="133"/>
      <c r="F90" s="133"/>
      <c r="G90" s="351">
        <f>SUM(G80:G89)</f>
        <v>0</v>
      </c>
      <c r="H90" s="351">
        <f>SUM(H80:H89)</f>
        <v>0</v>
      </c>
    </row>
    <row r="91" spans="1:8" ht="12.75">
      <c r="A91" s="346" t="s">
        <v>256</v>
      </c>
      <c r="B91" s="307"/>
      <c r="C91" s="314"/>
      <c r="D91" s="310"/>
      <c r="E91" s="310"/>
      <c r="F91" s="133"/>
      <c r="G91" s="133"/>
      <c r="H91" s="133"/>
    </row>
    <row r="92" spans="1:8" ht="39">
      <c r="A92" s="13" t="s">
        <v>308</v>
      </c>
      <c r="B92" s="295" t="s">
        <v>177</v>
      </c>
      <c r="C92" s="21" t="s">
        <v>309</v>
      </c>
      <c r="D92" s="14" t="s">
        <v>310</v>
      </c>
      <c r="E92" s="15" t="s">
        <v>550</v>
      </c>
      <c r="F92" s="15" t="s">
        <v>551</v>
      </c>
      <c r="G92" s="15" t="s">
        <v>552</v>
      </c>
      <c r="H92" s="15" t="s">
        <v>553</v>
      </c>
    </row>
    <row r="93" spans="1:8" ht="13.5">
      <c r="A93" s="318"/>
      <c r="B93" s="319"/>
      <c r="C93" s="320" t="s">
        <v>257</v>
      </c>
      <c r="D93" s="322"/>
      <c r="E93" s="321"/>
      <c r="F93" s="133"/>
      <c r="G93" s="133"/>
      <c r="H93" s="133"/>
    </row>
    <row r="94" spans="1:11" ht="118.5">
      <c r="A94" s="306" t="s">
        <v>472</v>
      </c>
      <c r="B94" s="307" t="s">
        <v>258</v>
      </c>
      <c r="C94" s="308" t="s">
        <v>43</v>
      </c>
      <c r="D94" s="340">
        <v>2</v>
      </c>
      <c r="E94" s="316"/>
      <c r="F94" s="133"/>
      <c r="G94" s="43">
        <f>D94*E94</f>
        <v>0</v>
      </c>
      <c r="H94" s="43">
        <f>D94*F94</f>
        <v>0</v>
      </c>
      <c r="J94" s="349"/>
      <c r="K94"/>
    </row>
    <row r="95" spans="1:11" ht="12.75">
      <c r="A95" s="306" t="s">
        <v>473</v>
      </c>
      <c r="B95" s="307"/>
      <c r="C95" s="314" t="s">
        <v>259</v>
      </c>
      <c r="D95" s="340">
        <v>2</v>
      </c>
      <c r="E95" s="316"/>
      <c r="F95" s="133"/>
      <c r="G95" s="43">
        <f>D95*E95</f>
        <v>0</v>
      </c>
      <c r="H95" s="43">
        <f>D95*F95</f>
        <v>0</v>
      </c>
      <c r="J95" s="349"/>
      <c r="K95" s="349"/>
    </row>
    <row r="96" spans="1:11" ht="12.75">
      <c r="A96" s="306" t="s">
        <v>474</v>
      </c>
      <c r="B96" s="307"/>
      <c r="C96" s="314" t="s">
        <v>351</v>
      </c>
      <c r="D96" s="341">
        <v>2</v>
      </c>
      <c r="E96" s="316"/>
      <c r="F96" s="133"/>
      <c r="G96" s="43">
        <f>D96*E96</f>
        <v>0</v>
      </c>
      <c r="H96" s="43">
        <f>D96*F96</f>
        <v>0</v>
      </c>
      <c r="J96" s="349"/>
      <c r="K96" s="349"/>
    </row>
    <row r="97" spans="1:11" ht="12.75">
      <c r="A97" s="306" t="s">
        <v>389</v>
      </c>
      <c r="B97" s="307"/>
      <c r="C97" s="314" t="s">
        <v>204</v>
      </c>
      <c r="D97" s="342">
        <v>2</v>
      </c>
      <c r="E97" s="316"/>
      <c r="F97" s="133"/>
      <c r="G97" s="43">
        <f aca="true" t="shared" si="7" ref="G97:G103">D97*E97</f>
        <v>0</v>
      </c>
      <c r="H97" s="43">
        <f aca="true" t="shared" si="8" ref="H97:H103">D97*F97</f>
        <v>0</v>
      </c>
      <c r="J97" s="349"/>
      <c r="K97" s="349"/>
    </row>
    <row r="98" spans="1:11" ht="13.5">
      <c r="A98" s="318"/>
      <c r="B98" s="319"/>
      <c r="C98" s="320" t="s">
        <v>260</v>
      </c>
      <c r="D98" s="322"/>
      <c r="E98" s="321"/>
      <c r="F98" s="133"/>
      <c r="G98" s="43">
        <f t="shared" si="7"/>
        <v>0</v>
      </c>
      <c r="H98" s="43">
        <f t="shared" si="8"/>
        <v>0</v>
      </c>
      <c r="J98" s="349"/>
      <c r="K98" s="349"/>
    </row>
    <row r="99" spans="1:11" ht="184.5">
      <c r="A99" s="306" t="s">
        <v>475</v>
      </c>
      <c r="B99" s="311" t="s">
        <v>261</v>
      </c>
      <c r="C99" s="312" t="s">
        <v>44</v>
      </c>
      <c r="D99" s="340">
        <v>1</v>
      </c>
      <c r="E99" s="316"/>
      <c r="F99" s="133"/>
      <c r="G99" s="43">
        <f t="shared" si="7"/>
        <v>0</v>
      </c>
      <c r="H99" s="43">
        <f t="shared" si="8"/>
        <v>0</v>
      </c>
      <c r="J99" s="349"/>
      <c r="K99" s="349"/>
    </row>
    <row r="100" spans="1:11" ht="39">
      <c r="A100" s="306" t="s">
        <v>635</v>
      </c>
      <c r="B100" s="307" t="s">
        <v>262</v>
      </c>
      <c r="C100" s="308" t="s">
        <v>45</v>
      </c>
      <c r="D100" s="343">
        <v>160</v>
      </c>
      <c r="E100" s="316"/>
      <c r="F100" s="133"/>
      <c r="G100" s="43">
        <f t="shared" si="7"/>
        <v>0</v>
      </c>
      <c r="H100" s="43">
        <f t="shared" si="8"/>
        <v>0</v>
      </c>
      <c r="J100"/>
      <c r="K100"/>
    </row>
    <row r="101" spans="1:11" ht="39">
      <c r="A101" s="306" t="s">
        <v>126</v>
      </c>
      <c r="B101" s="307"/>
      <c r="C101" s="308" t="s">
        <v>46</v>
      </c>
      <c r="D101" s="340">
        <v>1</v>
      </c>
      <c r="E101" s="316"/>
      <c r="F101" s="133"/>
      <c r="G101" s="43">
        <f t="shared" si="7"/>
        <v>0</v>
      </c>
      <c r="H101" s="43">
        <f t="shared" si="8"/>
        <v>0</v>
      </c>
      <c r="J101" s="350"/>
      <c r="K101" s="349"/>
    </row>
    <row r="102" spans="1:8" ht="12.75">
      <c r="A102" s="306" t="s">
        <v>127</v>
      </c>
      <c r="B102" s="307"/>
      <c r="C102" s="314" t="s">
        <v>351</v>
      </c>
      <c r="D102" s="341">
        <v>1</v>
      </c>
      <c r="E102" s="316"/>
      <c r="F102" s="133"/>
      <c r="G102" s="43">
        <f t="shared" si="7"/>
        <v>0</v>
      </c>
      <c r="H102" s="43">
        <f t="shared" si="8"/>
        <v>0</v>
      </c>
    </row>
    <row r="103" spans="1:8" ht="12.75">
      <c r="A103" s="330" t="s">
        <v>128</v>
      </c>
      <c r="B103" s="331"/>
      <c r="C103" s="344" t="s">
        <v>204</v>
      </c>
      <c r="D103" s="345">
        <v>1</v>
      </c>
      <c r="E103" s="347"/>
      <c r="F103" s="335"/>
      <c r="G103" s="43">
        <f t="shared" si="7"/>
        <v>0</v>
      </c>
      <c r="H103" s="43">
        <f t="shared" si="8"/>
        <v>0</v>
      </c>
    </row>
    <row r="104" spans="1:8" ht="12.75">
      <c r="A104" s="336"/>
      <c r="B104" s="337"/>
      <c r="C104" s="338" t="s">
        <v>263</v>
      </c>
      <c r="D104" s="133"/>
      <c r="E104" s="133"/>
      <c r="F104" s="133"/>
      <c r="G104" s="351">
        <f>SUM(G94:G103)</f>
        <v>0</v>
      </c>
      <c r="H104" s="351">
        <f>SUM(H94:H103)</f>
        <v>0</v>
      </c>
    </row>
    <row r="105" spans="1:8" ht="12.75">
      <c r="A105" s="346" t="s">
        <v>264</v>
      </c>
      <c r="B105" s="307"/>
      <c r="C105" s="314"/>
      <c r="D105" s="310"/>
      <c r="E105" s="310"/>
      <c r="F105" s="133"/>
      <c r="G105" s="133"/>
      <c r="H105" s="133"/>
    </row>
    <row r="106" spans="1:8" ht="39">
      <c r="A106" s="13" t="s">
        <v>308</v>
      </c>
      <c r="B106" s="295" t="s">
        <v>177</v>
      </c>
      <c r="C106" s="21" t="s">
        <v>309</v>
      </c>
      <c r="D106" s="14" t="s">
        <v>310</v>
      </c>
      <c r="E106" s="15" t="s">
        <v>550</v>
      </c>
      <c r="F106" s="15" t="s">
        <v>551</v>
      </c>
      <c r="G106" s="15" t="s">
        <v>552</v>
      </c>
      <c r="H106" s="15" t="s">
        <v>553</v>
      </c>
    </row>
    <row r="107" spans="1:8" ht="26.25">
      <c r="A107" s="306" t="s">
        <v>476</v>
      </c>
      <c r="B107" s="307"/>
      <c r="C107" s="308" t="s">
        <v>47</v>
      </c>
      <c r="D107" s="342">
        <v>1</v>
      </c>
      <c r="E107" s="310"/>
      <c r="F107" s="133"/>
      <c r="G107" s="43">
        <f>D107*E107</f>
        <v>0</v>
      </c>
      <c r="H107" s="43">
        <f>D107*F107</f>
        <v>0</v>
      </c>
    </row>
    <row r="108" spans="1:8" ht="26.25">
      <c r="A108" s="306" t="s">
        <v>477</v>
      </c>
      <c r="B108" s="307"/>
      <c r="C108" s="308" t="s">
        <v>48</v>
      </c>
      <c r="D108" s="342">
        <v>1</v>
      </c>
      <c r="E108" s="310"/>
      <c r="F108" s="133"/>
      <c r="G108" s="43">
        <f>D108*E108</f>
        <v>0</v>
      </c>
      <c r="H108" s="43">
        <f>D108*F108</f>
        <v>0</v>
      </c>
    </row>
    <row r="109" spans="1:8" ht="39">
      <c r="A109" s="330" t="s">
        <v>132</v>
      </c>
      <c r="B109" s="331"/>
      <c r="C109" s="332" t="s">
        <v>49</v>
      </c>
      <c r="D109" s="345">
        <v>1</v>
      </c>
      <c r="E109" s="334"/>
      <c r="F109" s="335"/>
      <c r="G109" s="43">
        <f>D109*E109</f>
        <v>0</v>
      </c>
      <c r="H109" s="43">
        <f>D109*F109</f>
        <v>0</v>
      </c>
    </row>
    <row r="110" spans="1:8" ht="12.75">
      <c r="A110" s="336"/>
      <c r="B110" s="337"/>
      <c r="C110" s="338" t="s">
        <v>265</v>
      </c>
      <c r="D110" s="348"/>
      <c r="E110" s="133"/>
      <c r="F110" s="133"/>
      <c r="G110" s="351">
        <f>SUM(G107:G109)</f>
        <v>0</v>
      </c>
      <c r="H110" s="351">
        <f>SUM(H107:H109)</f>
        <v>0</v>
      </c>
    </row>
    <row r="111" spans="1:8" ht="12.75">
      <c r="A111" s="291"/>
      <c r="B111" s="292"/>
      <c r="C111" s="288"/>
      <c r="D111" s="289"/>
      <c r="E111" s="293"/>
      <c r="F111" s="103"/>
      <c r="G111" s="103"/>
      <c r="H111" s="103"/>
    </row>
    <row r="112" spans="1:8" ht="12.75">
      <c r="A112" s="336"/>
      <c r="B112" s="337"/>
      <c r="C112" s="359" t="s">
        <v>266</v>
      </c>
      <c r="D112" s="348"/>
      <c r="E112" s="133"/>
      <c r="F112" s="133"/>
      <c r="G112" s="351">
        <f>G110+G104+G90+G77+G28</f>
        <v>0</v>
      </c>
      <c r="H112" s="351">
        <f>H110+H104+H90+H77+H28</f>
        <v>0</v>
      </c>
    </row>
  </sheetData>
  <printOptions/>
  <pageMargins left="0.4" right="0.37" top="1.1" bottom="1" header="0.5" footer="0.5"/>
  <pageSetup horizontalDpi="600" verticalDpi="600" orientation="portrait" paperSize="9" r:id="rId2"/>
  <headerFooter alignWithMargins="0">
    <oddHeader>&amp;CA Modern Városok Program” keretében megvalósuló „Pangea Ökocentrum” (Sóstói Többfunkciós Oktatási Központ) 
GYENGEÁRAM KÖLTSÉGVETÉS</oddHeader>
  </headerFooter>
  <drawing r:id="rId1"/>
</worksheet>
</file>

<file path=xl/worksheets/sheet9.xml><?xml version="1.0" encoding="utf-8"?>
<worksheet xmlns="http://schemas.openxmlformats.org/spreadsheetml/2006/main" xmlns:r="http://schemas.openxmlformats.org/officeDocument/2006/relationships">
  <dimension ref="A1:J64"/>
  <sheetViews>
    <sheetView tabSelected="1" workbookViewId="0" topLeftCell="A40">
      <selection activeCell="H54" sqref="H54:H55"/>
    </sheetView>
  </sheetViews>
  <sheetFormatPr defaultColWidth="9.00390625" defaultRowHeight="12.75"/>
  <cols>
    <col min="1" max="1" width="4.875" style="5" customWidth="1"/>
    <col min="2" max="2" width="8.00390625" style="5" customWidth="1"/>
    <col min="3" max="3" width="41.00390625" style="5" customWidth="1"/>
    <col min="4" max="4" width="7.625" style="9" bestFit="1" customWidth="1"/>
    <col min="5" max="5" width="8.625" style="5" bestFit="1" customWidth="1"/>
    <col min="6" max="6" width="6.25390625" style="5" bestFit="1" customWidth="1"/>
    <col min="7" max="7" width="8.375" style="5" customWidth="1"/>
    <col min="8" max="8" width="5.625" style="5" customWidth="1"/>
    <col min="9" max="16384" width="9.125" style="1" customWidth="1"/>
  </cols>
  <sheetData>
    <row r="1" spans="1:8" ht="12.75">
      <c r="A1" s="35" t="s">
        <v>50</v>
      </c>
      <c r="B1" s="35"/>
      <c r="C1" s="35"/>
      <c r="D1" s="35"/>
      <c r="E1" s="35"/>
      <c r="F1" s="35"/>
      <c r="G1" s="35"/>
      <c r="H1" s="35"/>
    </row>
    <row r="2" spans="1:8" s="27" customFormat="1" ht="12.75">
      <c r="A2" s="146" t="s">
        <v>308</v>
      </c>
      <c r="B2" s="146" t="s">
        <v>490</v>
      </c>
      <c r="C2" s="146" t="s">
        <v>327</v>
      </c>
      <c r="D2" s="146" t="s">
        <v>491</v>
      </c>
      <c r="E2" s="146" t="s">
        <v>492</v>
      </c>
      <c r="F2" s="146" t="s">
        <v>493</v>
      </c>
      <c r="G2" s="146" t="s">
        <v>332</v>
      </c>
      <c r="H2" s="146" t="s">
        <v>333</v>
      </c>
    </row>
    <row r="3" spans="1:8" s="101" customFormat="1" ht="92.25">
      <c r="A3" s="130" t="s">
        <v>360</v>
      </c>
      <c r="B3" s="62" t="s">
        <v>568</v>
      </c>
      <c r="C3" s="17" t="s">
        <v>51</v>
      </c>
      <c r="D3" s="48">
        <v>1</v>
      </c>
      <c r="E3" s="43"/>
      <c r="F3" s="43"/>
      <c r="G3" s="44">
        <f>D3*E3</f>
        <v>0</v>
      </c>
      <c r="H3" s="44">
        <f>D3*F3</f>
        <v>0</v>
      </c>
    </row>
    <row r="4" spans="1:8" s="101" customFormat="1" ht="12.75">
      <c r="A4" s="130" t="s">
        <v>375</v>
      </c>
      <c r="B4" s="62" t="s">
        <v>52</v>
      </c>
      <c r="C4" s="17" t="s">
        <v>53</v>
      </c>
      <c r="D4" s="48">
        <v>1</v>
      </c>
      <c r="E4" s="43"/>
      <c r="F4" s="43"/>
      <c r="G4" s="44">
        <f>D4*E4</f>
        <v>0</v>
      </c>
      <c r="H4" s="44">
        <f>D4*F4</f>
        <v>0</v>
      </c>
    </row>
    <row r="5" spans="1:8" ht="26.25">
      <c r="A5" s="130" t="s">
        <v>376</v>
      </c>
      <c r="B5" s="62" t="s">
        <v>569</v>
      </c>
      <c r="C5" s="65" t="s">
        <v>570</v>
      </c>
      <c r="D5" s="48">
        <v>1</v>
      </c>
      <c r="E5" s="63"/>
      <c r="F5" s="43"/>
      <c r="G5" s="44">
        <f>D5*E5</f>
        <v>0</v>
      </c>
      <c r="H5" s="44">
        <f>D5*F5</f>
        <v>0</v>
      </c>
    </row>
    <row r="6" spans="1:8" ht="12.75">
      <c r="A6" s="130" t="s">
        <v>377</v>
      </c>
      <c r="B6" s="360"/>
      <c r="C6" s="17" t="s">
        <v>494</v>
      </c>
      <c r="D6" s="361">
        <v>1</v>
      </c>
      <c r="E6" s="43"/>
      <c r="F6" s="43"/>
      <c r="G6" s="44">
        <f>D6*E6</f>
        <v>0</v>
      </c>
      <c r="H6" s="44">
        <f>D6*F6</f>
        <v>0</v>
      </c>
    </row>
    <row r="7" spans="1:8" ht="12.75">
      <c r="A7" s="130" t="s">
        <v>361</v>
      </c>
      <c r="B7" s="62"/>
      <c r="C7" s="197" t="s">
        <v>495</v>
      </c>
      <c r="D7" s="95"/>
      <c r="E7" s="43"/>
      <c r="F7" s="43"/>
      <c r="G7" s="44"/>
      <c r="H7" s="44"/>
    </row>
    <row r="8" spans="1:8" s="27" customFormat="1" ht="12.75">
      <c r="A8" s="130" t="s">
        <v>382</v>
      </c>
      <c r="B8" s="62" t="s">
        <v>496</v>
      </c>
      <c r="C8" s="26" t="s">
        <v>54</v>
      </c>
      <c r="D8" s="48">
        <v>376</v>
      </c>
      <c r="E8" s="43"/>
      <c r="F8" s="43"/>
      <c r="G8" s="44">
        <f>D8*E8</f>
        <v>0</v>
      </c>
      <c r="H8" s="44">
        <f>D8*F8</f>
        <v>0</v>
      </c>
    </row>
    <row r="9" spans="1:8" s="78" customFormat="1" ht="26.25">
      <c r="A9" s="130" t="s">
        <v>362</v>
      </c>
      <c r="B9" s="62" t="s">
        <v>497</v>
      </c>
      <c r="C9" s="50" t="s">
        <v>55</v>
      </c>
      <c r="D9" s="48">
        <f>D8</f>
        <v>376</v>
      </c>
      <c r="E9" s="43"/>
      <c r="F9" s="43"/>
      <c r="G9" s="44">
        <f>D9*E9</f>
        <v>0</v>
      </c>
      <c r="H9" s="44">
        <f>D9*F9</f>
        <v>0</v>
      </c>
    </row>
    <row r="10" spans="1:8" s="78" customFormat="1" ht="26.25">
      <c r="A10" s="130" t="s">
        <v>363</v>
      </c>
      <c r="B10" s="62" t="s">
        <v>56</v>
      </c>
      <c r="C10" s="65" t="s">
        <v>57</v>
      </c>
      <c r="D10" s="361">
        <v>8</v>
      </c>
      <c r="E10" s="362"/>
      <c r="F10" s="362"/>
      <c r="G10" s="363">
        <f>D10*E10</f>
        <v>0</v>
      </c>
      <c r="H10" s="363">
        <f>D10*F10</f>
        <v>0</v>
      </c>
    </row>
    <row r="11" spans="1:8" ht="12.75">
      <c r="A11" s="130" t="s">
        <v>154</v>
      </c>
      <c r="B11" s="62"/>
      <c r="C11" s="197" t="s">
        <v>498</v>
      </c>
      <c r="D11" s="95"/>
      <c r="E11" s="43"/>
      <c r="F11" s="43"/>
      <c r="G11" s="63"/>
      <c r="H11" s="63"/>
    </row>
    <row r="12" spans="1:8" s="27" customFormat="1" ht="12.75">
      <c r="A12" s="130" t="s">
        <v>383</v>
      </c>
      <c r="B12" s="62" t="s">
        <v>499</v>
      </c>
      <c r="C12" s="62" t="s">
        <v>500</v>
      </c>
      <c r="D12" s="48">
        <v>155</v>
      </c>
      <c r="E12" s="43"/>
      <c r="F12" s="43"/>
      <c r="G12" s="364">
        <f>D12*E12</f>
        <v>0</v>
      </c>
      <c r="H12" s="364">
        <f>D12*F12</f>
        <v>0</v>
      </c>
    </row>
    <row r="13" spans="1:8" s="27" customFormat="1" ht="26.25">
      <c r="A13" s="130" t="s">
        <v>384</v>
      </c>
      <c r="B13" s="62" t="s">
        <v>501</v>
      </c>
      <c r="C13" s="62" t="s">
        <v>502</v>
      </c>
      <c r="D13" s="48">
        <f>D12</f>
        <v>155</v>
      </c>
      <c r="E13" s="43"/>
      <c r="F13" s="43"/>
      <c r="G13" s="364">
        <f>D13*E13</f>
        <v>0</v>
      </c>
      <c r="H13" s="364">
        <f>D13*F13</f>
        <v>0</v>
      </c>
    </row>
    <row r="14" spans="1:8" ht="26.25">
      <c r="A14" s="130" t="s">
        <v>385</v>
      </c>
      <c r="B14" s="62" t="s">
        <v>58</v>
      </c>
      <c r="C14" s="65" t="s">
        <v>59</v>
      </c>
      <c r="D14" s="361">
        <v>1</v>
      </c>
      <c r="E14" s="43"/>
      <c r="F14" s="43"/>
      <c r="G14" s="364">
        <f>D14*E14</f>
        <v>0</v>
      </c>
      <c r="H14" s="364">
        <f>D14*F14</f>
        <v>0</v>
      </c>
    </row>
    <row r="15" spans="1:8" s="27" customFormat="1" ht="12.75">
      <c r="A15" s="130" t="s">
        <v>471</v>
      </c>
      <c r="B15" s="133"/>
      <c r="C15" s="197" t="s">
        <v>503</v>
      </c>
      <c r="D15" s="95"/>
      <c r="E15" s="43"/>
      <c r="F15" s="43"/>
      <c r="G15" s="44"/>
      <c r="H15" s="44"/>
    </row>
    <row r="16" spans="1:8" s="27" customFormat="1" ht="26.25">
      <c r="A16" s="130" t="s">
        <v>472</v>
      </c>
      <c r="B16" s="62" t="s">
        <v>504</v>
      </c>
      <c r="C16" s="17" t="s">
        <v>505</v>
      </c>
      <c r="D16" s="48">
        <v>22</v>
      </c>
      <c r="E16" s="43"/>
      <c r="F16" s="43"/>
      <c r="G16" s="44">
        <f>D16*E16</f>
        <v>0</v>
      </c>
      <c r="H16" s="44">
        <f>D16*F16</f>
        <v>0</v>
      </c>
    </row>
    <row r="17" spans="1:8" s="27" customFormat="1" ht="12.75">
      <c r="A17" s="130" t="s">
        <v>478</v>
      </c>
      <c r="B17" s="133"/>
      <c r="C17" s="197" t="s">
        <v>506</v>
      </c>
      <c r="D17" s="48"/>
      <c r="E17" s="43"/>
      <c r="F17" s="43"/>
      <c r="G17" s="44"/>
      <c r="H17" s="44"/>
    </row>
    <row r="18" spans="1:8" ht="12.75">
      <c r="A18" s="130" t="s">
        <v>476</v>
      </c>
      <c r="B18" s="365" t="s">
        <v>507</v>
      </c>
      <c r="C18" s="366" t="s">
        <v>508</v>
      </c>
      <c r="D18" s="48">
        <v>4</v>
      </c>
      <c r="E18" s="43"/>
      <c r="F18" s="43"/>
      <c r="G18" s="44">
        <f>D18*E18</f>
        <v>0</v>
      </c>
      <c r="H18" s="44">
        <f>D18*F18</f>
        <v>0</v>
      </c>
    </row>
    <row r="19" spans="1:8" ht="12.75">
      <c r="A19" s="130" t="s">
        <v>477</v>
      </c>
      <c r="B19" s="365" t="s">
        <v>509</v>
      </c>
      <c r="C19" s="366" t="s">
        <v>510</v>
      </c>
      <c r="D19" s="48">
        <v>3</v>
      </c>
      <c r="E19" s="43"/>
      <c r="F19" s="43"/>
      <c r="G19" s="44">
        <f>D19*E19</f>
        <v>0</v>
      </c>
      <c r="H19" s="44">
        <f>D19*F19</f>
        <v>0</v>
      </c>
    </row>
    <row r="20" spans="1:8" ht="12.75">
      <c r="A20" s="130" t="s">
        <v>132</v>
      </c>
      <c r="B20" s="62" t="s">
        <v>571</v>
      </c>
      <c r="C20" s="133" t="s">
        <v>572</v>
      </c>
      <c r="D20" s="48">
        <v>4</v>
      </c>
      <c r="E20" s="63"/>
      <c r="F20" s="43"/>
      <c r="G20" s="364">
        <f>D20*E20</f>
        <v>0</v>
      </c>
      <c r="H20" s="364">
        <f>D20*F20</f>
        <v>0</v>
      </c>
    </row>
    <row r="21" spans="1:8" ht="39">
      <c r="A21" s="130" t="s">
        <v>133</v>
      </c>
      <c r="B21" s="62" t="s">
        <v>511</v>
      </c>
      <c r="C21" s="62" t="s">
        <v>512</v>
      </c>
      <c r="D21" s="48">
        <v>11</v>
      </c>
      <c r="E21" s="43"/>
      <c r="F21" s="43"/>
      <c r="G21" s="44">
        <f>D21*E21</f>
        <v>0</v>
      </c>
      <c r="H21" s="44">
        <f>D21*F21</f>
        <v>0</v>
      </c>
    </row>
    <row r="22" spans="1:8" s="27" customFormat="1" ht="26.25">
      <c r="A22" s="130" t="s">
        <v>134</v>
      </c>
      <c r="B22" s="62" t="s">
        <v>513</v>
      </c>
      <c r="C22" s="62" t="s">
        <v>514</v>
      </c>
      <c r="D22" s="48">
        <v>50</v>
      </c>
      <c r="E22" s="43"/>
      <c r="F22" s="43"/>
      <c r="G22" s="44">
        <f>D22*E22</f>
        <v>0</v>
      </c>
      <c r="H22" s="44">
        <f>D22*F22</f>
        <v>0</v>
      </c>
    </row>
    <row r="23" spans="1:8" ht="12.75">
      <c r="A23" s="130" t="s">
        <v>479</v>
      </c>
      <c r="B23" s="126"/>
      <c r="C23" s="12" t="s">
        <v>60</v>
      </c>
      <c r="D23" s="367"/>
      <c r="E23" s="368"/>
      <c r="F23" s="368"/>
      <c r="G23" s="364"/>
      <c r="H23" s="364"/>
    </row>
    <row r="24" spans="1:8" s="27" customFormat="1" ht="12.75">
      <c r="A24" s="130" t="s">
        <v>480</v>
      </c>
      <c r="B24" s="369" t="s">
        <v>61</v>
      </c>
      <c r="C24" s="369" t="s">
        <v>62</v>
      </c>
      <c r="D24" s="370">
        <v>480</v>
      </c>
      <c r="E24" s="31"/>
      <c r="F24" s="371"/>
      <c r="G24" s="364">
        <f>D24*E24</f>
        <v>0</v>
      </c>
      <c r="H24" s="364">
        <f>D24*F24</f>
        <v>0</v>
      </c>
    </row>
    <row r="25" spans="1:8" s="27" customFormat="1" ht="26.25">
      <c r="A25" s="130" t="s">
        <v>481</v>
      </c>
      <c r="B25" s="369" t="s">
        <v>63</v>
      </c>
      <c r="C25" s="372" t="s">
        <v>64</v>
      </c>
      <c r="D25" s="373">
        <v>9</v>
      </c>
      <c r="E25" s="31"/>
      <c r="F25" s="31"/>
      <c r="G25" s="364">
        <f>D25*E25</f>
        <v>0</v>
      </c>
      <c r="H25" s="364">
        <f>D25*F25</f>
        <v>0</v>
      </c>
    </row>
    <row r="26" spans="1:8" s="27" customFormat="1" ht="12.75">
      <c r="A26" s="130" t="s">
        <v>482</v>
      </c>
      <c r="B26" s="369"/>
      <c r="C26" s="374" t="s">
        <v>65</v>
      </c>
      <c r="D26" s="375">
        <v>1700</v>
      </c>
      <c r="E26" s="31"/>
      <c r="F26" s="371"/>
      <c r="G26" s="364">
        <f>D26*E26</f>
        <v>0</v>
      </c>
      <c r="H26" s="364">
        <f>D26*F26</f>
        <v>0</v>
      </c>
    </row>
    <row r="27" spans="1:8" s="27" customFormat="1" ht="12.75">
      <c r="A27" s="130" t="s">
        <v>364</v>
      </c>
      <c r="B27" s="62"/>
      <c r="C27" s="197" t="s">
        <v>515</v>
      </c>
      <c r="D27" s="95"/>
      <c r="E27" s="43"/>
      <c r="F27" s="43"/>
      <c r="G27" s="44"/>
      <c r="H27" s="44"/>
    </row>
    <row r="28" spans="1:8" s="27" customFormat="1" ht="12.75">
      <c r="A28" s="130" t="s">
        <v>365</v>
      </c>
      <c r="B28" s="62" t="s">
        <v>516</v>
      </c>
      <c r="C28" s="18" t="s">
        <v>517</v>
      </c>
      <c r="D28" s="48">
        <v>70</v>
      </c>
      <c r="E28" s="43"/>
      <c r="F28" s="43"/>
      <c r="G28" s="44">
        <f>D28*E28</f>
        <v>0</v>
      </c>
      <c r="H28" s="44">
        <f>D28*F28</f>
        <v>0</v>
      </c>
    </row>
    <row r="29" spans="1:8" ht="12.75">
      <c r="A29" s="130" t="s">
        <v>366</v>
      </c>
      <c r="B29" s="62" t="s">
        <v>66</v>
      </c>
      <c r="C29" s="50" t="s">
        <v>67</v>
      </c>
      <c r="D29" s="48">
        <v>7</v>
      </c>
      <c r="E29" s="43"/>
      <c r="F29" s="43"/>
      <c r="G29" s="44">
        <f>D29*E29</f>
        <v>0</v>
      </c>
      <c r="H29" s="44">
        <f>D29*F29</f>
        <v>0</v>
      </c>
    </row>
    <row r="30" spans="1:8" s="27" customFormat="1" ht="12.75">
      <c r="A30" s="130" t="s">
        <v>483</v>
      </c>
      <c r="B30" s="62"/>
      <c r="C30" s="197" t="s">
        <v>518</v>
      </c>
      <c r="D30" s="95"/>
      <c r="E30" s="43"/>
      <c r="F30" s="43"/>
      <c r="G30" s="44"/>
      <c r="H30" s="44"/>
    </row>
    <row r="31" spans="1:10" s="27" customFormat="1" ht="26.25">
      <c r="A31" s="130" t="s">
        <v>484</v>
      </c>
      <c r="B31" s="310" t="s">
        <v>68</v>
      </c>
      <c r="C31" s="62" t="s">
        <v>69</v>
      </c>
      <c r="D31" s="376">
        <v>2</v>
      </c>
      <c r="E31" s="362"/>
      <c r="F31" s="43"/>
      <c r="G31" s="44">
        <f>D31*E31</f>
        <v>0</v>
      </c>
      <c r="H31" s="44">
        <f>D31*F31</f>
        <v>0</v>
      </c>
      <c r="I31" s="97"/>
      <c r="J31" s="97"/>
    </row>
    <row r="32" spans="1:8" ht="12.75">
      <c r="A32" s="130" t="s">
        <v>535</v>
      </c>
      <c r="B32" s="310" t="s">
        <v>70</v>
      </c>
      <c r="C32" s="253" t="s">
        <v>71</v>
      </c>
      <c r="D32" s="376">
        <v>2</v>
      </c>
      <c r="E32" s="377"/>
      <c r="F32" s="43"/>
      <c r="G32" s="44">
        <f>D32*E32</f>
        <v>0</v>
      </c>
      <c r="H32" s="44">
        <f>D32*F32</f>
        <v>0</v>
      </c>
    </row>
    <row r="33" spans="1:8" ht="12.75">
      <c r="A33" s="130" t="s">
        <v>485</v>
      </c>
      <c r="B33" s="62"/>
      <c r="C33" s="197" t="s">
        <v>519</v>
      </c>
      <c r="D33" s="95"/>
      <c r="E33" s="43"/>
      <c r="F33" s="43"/>
      <c r="G33" s="44"/>
      <c r="H33" s="44"/>
    </row>
    <row r="34" spans="1:8" ht="39">
      <c r="A34" s="130" t="s">
        <v>486</v>
      </c>
      <c r="B34" s="62" t="s">
        <v>520</v>
      </c>
      <c r="C34" s="50" t="s">
        <v>521</v>
      </c>
      <c r="D34" s="378">
        <f>ROUNDUP(((D8+D16+D18+D19+D20)*18+D12*3),-2)+100</f>
        <v>8000</v>
      </c>
      <c r="E34" s="43"/>
      <c r="F34" s="43"/>
      <c r="G34" s="44">
        <f>D34*E34</f>
        <v>0</v>
      </c>
      <c r="H34" s="44">
        <f>D34*F34</f>
        <v>0</v>
      </c>
    </row>
    <row r="35" spans="1:8" ht="39">
      <c r="A35" s="130" t="s">
        <v>554</v>
      </c>
      <c r="B35" s="62" t="s">
        <v>522</v>
      </c>
      <c r="C35" s="133" t="s">
        <v>523</v>
      </c>
      <c r="D35" s="378">
        <v>1150</v>
      </c>
      <c r="E35" s="43"/>
      <c r="F35" s="43"/>
      <c r="G35" s="44">
        <f>D35*E35</f>
        <v>0</v>
      </c>
      <c r="H35" s="44">
        <f>D35*F35</f>
        <v>0</v>
      </c>
    </row>
    <row r="36" spans="1:8" ht="12.75">
      <c r="A36" s="130" t="s">
        <v>557</v>
      </c>
      <c r="B36" s="133"/>
      <c r="C36" s="379" t="s">
        <v>524</v>
      </c>
      <c r="D36" s="380"/>
      <c r="E36" s="43"/>
      <c r="F36" s="43"/>
      <c r="G36" s="44"/>
      <c r="H36" s="44"/>
    </row>
    <row r="37" spans="1:8" ht="26.25">
      <c r="A37" s="130" t="s">
        <v>558</v>
      </c>
      <c r="B37" s="381" t="s">
        <v>573</v>
      </c>
      <c r="C37" s="382" t="s">
        <v>574</v>
      </c>
      <c r="D37" s="378">
        <v>1200</v>
      </c>
      <c r="E37" s="31"/>
      <c r="F37" s="31"/>
      <c r="G37" s="44">
        <f aca="true" t="shared" si="0" ref="G37:G42">D37*E37</f>
        <v>0</v>
      </c>
      <c r="H37" s="44">
        <f aca="true" t="shared" si="1" ref="H37:H42">D37*F37</f>
        <v>0</v>
      </c>
    </row>
    <row r="38" spans="1:8" ht="26.25">
      <c r="A38" s="130" t="s">
        <v>146</v>
      </c>
      <c r="B38" s="381" t="s">
        <v>575</v>
      </c>
      <c r="C38" s="382" t="s">
        <v>576</v>
      </c>
      <c r="D38" s="378">
        <v>600</v>
      </c>
      <c r="E38" s="31"/>
      <c r="F38" s="31"/>
      <c r="G38" s="44">
        <f t="shared" si="0"/>
        <v>0</v>
      </c>
      <c r="H38" s="44">
        <f t="shared" si="1"/>
        <v>0</v>
      </c>
    </row>
    <row r="39" spans="1:8" ht="66">
      <c r="A39" s="130" t="s">
        <v>72</v>
      </c>
      <c r="B39" s="381" t="s">
        <v>411</v>
      </c>
      <c r="C39" s="383" t="s">
        <v>73</v>
      </c>
      <c r="D39" s="378">
        <v>2500</v>
      </c>
      <c r="E39" s="43"/>
      <c r="F39" s="43"/>
      <c r="G39" s="44">
        <f>D39*E39</f>
        <v>0</v>
      </c>
      <c r="H39" s="44">
        <f>D39*F39</f>
        <v>0</v>
      </c>
    </row>
    <row r="40" spans="1:8" ht="66">
      <c r="A40" s="130" t="s">
        <v>74</v>
      </c>
      <c r="B40" s="381" t="s">
        <v>525</v>
      </c>
      <c r="C40" s="383" t="s">
        <v>75</v>
      </c>
      <c r="D40" s="378">
        <v>1000</v>
      </c>
      <c r="E40" s="43"/>
      <c r="F40" s="43"/>
      <c r="G40" s="44">
        <f t="shared" si="0"/>
        <v>0</v>
      </c>
      <c r="H40" s="44">
        <f t="shared" si="1"/>
        <v>0</v>
      </c>
    </row>
    <row r="41" spans="1:8" ht="39">
      <c r="A41" s="130" t="s">
        <v>76</v>
      </c>
      <c r="B41" s="18"/>
      <c r="C41" s="17" t="s">
        <v>526</v>
      </c>
      <c r="D41" s="48">
        <v>6000</v>
      </c>
      <c r="E41" s="43"/>
      <c r="F41" s="43"/>
      <c r="G41" s="44">
        <f t="shared" si="0"/>
        <v>0</v>
      </c>
      <c r="H41" s="44">
        <f t="shared" si="1"/>
        <v>0</v>
      </c>
    </row>
    <row r="42" spans="1:8" ht="12.75">
      <c r="A42" s="130" t="s">
        <v>77</v>
      </c>
      <c r="B42" s="18"/>
      <c r="C42" s="123" t="s">
        <v>527</v>
      </c>
      <c r="D42" s="361">
        <v>1</v>
      </c>
      <c r="E42" s="43"/>
      <c r="F42" s="43"/>
      <c r="G42" s="44">
        <f t="shared" si="0"/>
        <v>0</v>
      </c>
      <c r="H42" s="44">
        <f t="shared" si="1"/>
        <v>0</v>
      </c>
    </row>
    <row r="43" spans="1:8" ht="12.75">
      <c r="A43" s="130" t="s">
        <v>158</v>
      </c>
      <c r="B43" s="18"/>
      <c r="C43" s="197" t="s">
        <v>528</v>
      </c>
      <c r="D43" s="384"/>
      <c r="E43" s="43"/>
      <c r="F43" s="43"/>
      <c r="G43" s="44"/>
      <c r="H43" s="44"/>
    </row>
    <row r="44" spans="1:8" ht="12.75">
      <c r="A44" s="130" t="s">
        <v>159</v>
      </c>
      <c r="B44" s="18"/>
      <c r="C44" s="365" t="s">
        <v>78</v>
      </c>
      <c r="D44" s="48">
        <v>2</v>
      </c>
      <c r="E44" s="43"/>
      <c r="F44" s="43"/>
      <c r="G44" s="44">
        <f>D44*E44</f>
        <v>0</v>
      </c>
      <c r="H44" s="44">
        <f>D44*F44</f>
        <v>0</v>
      </c>
    </row>
    <row r="45" spans="1:8" ht="12.75">
      <c r="A45" s="130" t="s">
        <v>160</v>
      </c>
      <c r="B45" s="18"/>
      <c r="C45" s="26" t="s">
        <v>578</v>
      </c>
      <c r="D45" s="48">
        <v>1</v>
      </c>
      <c r="E45" s="43"/>
      <c r="F45" s="43"/>
      <c r="G45" s="44">
        <f>D45*E45</f>
        <v>0</v>
      </c>
      <c r="H45" s="44">
        <f>D45*F45</f>
        <v>0</v>
      </c>
    </row>
    <row r="46" spans="1:8" ht="12.75">
      <c r="A46" s="130" t="s">
        <v>161</v>
      </c>
      <c r="B46" s="385"/>
      <c r="C46" s="18" t="s">
        <v>79</v>
      </c>
      <c r="D46" s="48">
        <v>14</v>
      </c>
      <c r="E46" s="43"/>
      <c r="F46" s="43"/>
      <c r="G46" s="44">
        <f>D46*E46</f>
        <v>0</v>
      </c>
      <c r="H46" s="44">
        <f>D46*F46</f>
        <v>0</v>
      </c>
    </row>
    <row r="47" spans="1:8" ht="12.75">
      <c r="A47" s="130" t="s">
        <v>162</v>
      </c>
      <c r="B47" s="18"/>
      <c r="C47" s="18" t="s">
        <v>80</v>
      </c>
      <c r="D47" s="48">
        <v>8</v>
      </c>
      <c r="E47" s="43"/>
      <c r="F47" s="43"/>
      <c r="G47" s="44">
        <f aca="true" t="shared" si="2" ref="G47:G55">D47*E47</f>
        <v>0</v>
      </c>
      <c r="H47" s="44">
        <f aca="true" t="shared" si="3" ref="H47:H55">D47*F47</f>
        <v>0</v>
      </c>
    </row>
    <row r="48" spans="1:8" ht="12.75">
      <c r="A48" s="130" t="s">
        <v>163</v>
      </c>
      <c r="B48" s="18"/>
      <c r="C48" s="18" t="s">
        <v>81</v>
      </c>
      <c r="D48" s="48">
        <v>1</v>
      </c>
      <c r="E48" s="43"/>
      <c r="F48" s="43"/>
      <c r="G48" s="44">
        <f t="shared" si="2"/>
        <v>0</v>
      </c>
      <c r="H48" s="44">
        <f t="shared" si="3"/>
        <v>0</v>
      </c>
    </row>
    <row r="49" spans="1:8" ht="12.75">
      <c r="A49" s="130" t="s">
        <v>82</v>
      </c>
      <c r="B49" s="18"/>
      <c r="C49" s="18" t="s">
        <v>83</v>
      </c>
      <c r="D49" s="48">
        <v>1</v>
      </c>
      <c r="E49" s="43"/>
      <c r="F49" s="43"/>
      <c r="G49" s="44">
        <f>D49*E49</f>
        <v>0</v>
      </c>
      <c r="H49" s="44">
        <f>D49*F49</f>
        <v>0</v>
      </c>
    </row>
    <row r="50" spans="1:8" ht="12.75">
      <c r="A50" s="130" t="s">
        <v>84</v>
      </c>
      <c r="B50" s="18"/>
      <c r="C50" s="18" t="s">
        <v>85</v>
      </c>
      <c r="D50" s="48">
        <v>2</v>
      </c>
      <c r="E50" s="43"/>
      <c r="F50" s="43"/>
      <c r="G50" s="44">
        <f>D50*E50</f>
        <v>0</v>
      </c>
      <c r="H50" s="44">
        <f>D50*F50</f>
        <v>0</v>
      </c>
    </row>
    <row r="51" spans="1:8" ht="26.25">
      <c r="A51" s="130" t="s">
        <v>86</v>
      </c>
      <c r="B51" s="18"/>
      <c r="C51" s="62" t="s">
        <v>579</v>
      </c>
      <c r="D51" s="48">
        <v>1</v>
      </c>
      <c r="E51" s="43"/>
      <c r="F51" s="43"/>
      <c r="G51" s="44">
        <f>D51*E51</f>
        <v>0</v>
      </c>
      <c r="H51" s="44">
        <f>D51*F51</f>
        <v>0</v>
      </c>
    </row>
    <row r="52" spans="1:8" ht="12.75">
      <c r="A52" s="130" t="s">
        <v>87</v>
      </c>
      <c r="B52" s="18"/>
      <c r="C52" s="18" t="s">
        <v>88</v>
      </c>
      <c r="D52" s="48">
        <v>1</v>
      </c>
      <c r="E52" s="43"/>
      <c r="F52" s="43"/>
      <c r="G52" s="44">
        <f>D52*E52</f>
        <v>0</v>
      </c>
      <c r="H52" s="44">
        <f>D52*F52</f>
        <v>0</v>
      </c>
    </row>
    <row r="53" spans="1:8" ht="12.75">
      <c r="A53" s="130" t="s">
        <v>89</v>
      </c>
      <c r="B53" s="18"/>
      <c r="C53" s="18" t="s">
        <v>580</v>
      </c>
      <c r="D53" s="48">
        <v>5</v>
      </c>
      <c r="E53" s="43"/>
      <c r="F53" s="43"/>
      <c r="G53" s="44">
        <f t="shared" si="2"/>
        <v>0</v>
      </c>
      <c r="H53" s="44">
        <f t="shared" si="3"/>
        <v>0</v>
      </c>
    </row>
    <row r="54" spans="1:8" ht="12.75">
      <c r="A54" s="130" t="s">
        <v>90</v>
      </c>
      <c r="B54" s="18"/>
      <c r="C54" s="365" t="s">
        <v>581</v>
      </c>
      <c r="D54" s="48">
        <v>1</v>
      </c>
      <c r="E54" s="43"/>
      <c r="F54" s="43"/>
      <c r="G54" s="44">
        <f t="shared" si="2"/>
        <v>0</v>
      </c>
      <c r="H54" s="44">
        <f t="shared" si="3"/>
        <v>0</v>
      </c>
    </row>
    <row r="55" spans="1:8" ht="12.75">
      <c r="A55" s="130" t="s">
        <v>91</v>
      </c>
      <c r="B55" s="18"/>
      <c r="C55" s="18" t="s">
        <v>92</v>
      </c>
      <c r="D55" s="48">
        <v>1</v>
      </c>
      <c r="E55" s="43"/>
      <c r="F55" s="43"/>
      <c r="G55" s="44">
        <f t="shared" si="2"/>
        <v>0</v>
      </c>
      <c r="H55" s="44">
        <f t="shared" si="3"/>
        <v>0</v>
      </c>
    </row>
    <row r="56" spans="1:8" ht="26.25">
      <c r="A56" s="130" t="s">
        <v>93</v>
      </c>
      <c r="B56" s="18"/>
      <c r="C56" s="62" t="s">
        <v>533</v>
      </c>
      <c r="D56" s="361">
        <v>1</v>
      </c>
      <c r="E56" s="43"/>
      <c r="F56" s="43"/>
      <c r="G56" s="44">
        <f>D56*E56</f>
        <v>0</v>
      </c>
      <c r="H56" s="44">
        <f>D56*F56</f>
        <v>0</v>
      </c>
    </row>
    <row r="57" spans="1:8" ht="12.75">
      <c r="A57" s="130" t="s">
        <v>164</v>
      </c>
      <c r="B57" s="18"/>
      <c r="C57" s="131" t="s">
        <v>519</v>
      </c>
      <c r="D57" s="384"/>
      <c r="E57" s="43"/>
      <c r="F57" s="43"/>
      <c r="G57" s="44"/>
      <c r="H57" s="44"/>
    </row>
    <row r="58" spans="1:8" ht="39">
      <c r="A58" s="130" t="s">
        <v>165</v>
      </c>
      <c r="B58" s="62" t="s">
        <v>529</v>
      </c>
      <c r="C58" s="62" t="s">
        <v>530</v>
      </c>
      <c r="D58" s="378">
        <v>250</v>
      </c>
      <c r="E58" s="43"/>
      <c r="F58" s="43"/>
      <c r="G58" s="44">
        <f>D58*E58</f>
        <v>0</v>
      </c>
      <c r="H58" s="44">
        <f>D58*F58</f>
        <v>0</v>
      </c>
    </row>
    <row r="59" spans="1:8" ht="39">
      <c r="A59" s="130" t="s">
        <v>166</v>
      </c>
      <c r="B59" s="62" t="s">
        <v>531</v>
      </c>
      <c r="C59" s="62" t="s">
        <v>582</v>
      </c>
      <c r="D59" s="378">
        <v>350</v>
      </c>
      <c r="E59" s="43"/>
      <c r="F59" s="43"/>
      <c r="G59" s="364">
        <f>D59*E59</f>
        <v>0</v>
      </c>
      <c r="H59" s="364">
        <f>D59*F59</f>
        <v>0</v>
      </c>
    </row>
    <row r="60" spans="1:8" ht="39">
      <c r="A60" s="130" t="s">
        <v>94</v>
      </c>
      <c r="B60" s="62" t="s">
        <v>95</v>
      </c>
      <c r="C60" s="62" t="s">
        <v>582</v>
      </c>
      <c r="D60" s="378">
        <v>100</v>
      </c>
      <c r="E60" s="43"/>
      <c r="F60" s="43"/>
      <c r="G60" s="364">
        <f>D60*E60</f>
        <v>0</v>
      </c>
      <c r="H60" s="364">
        <f>D60*F60</f>
        <v>0</v>
      </c>
    </row>
    <row r="61" spans="1:8" ht="39">
      <c r="A61" s="130" t="s">
        <v>96</v>
      </c>
      <c r="B61" s="18"/>
      <c r="C61" s="17" t="s">
        <v>532</v>
      </c>
      <c r="D61" s="48">
        <v>2400</v>
      </c>
      <c r="E61" s="43"/>
      <c r="F61" s="43"/>
      <c r="G61" s="44">
        <f>D61*E61</f>
        <v>0</v>
      </c>
      <c r="H61" s="44">
        <f>D61*F61</f>
        <v>0</v>
      </c>
    </row>
    <row r="62" spans="1:8" ht="12.75">
      <c r="A62" s="130" t="s">
        <v>97</v>
      </c>
      <c r="B62" s="18"/>
      <c r="C62" s="386" t="s">
        <v>98</v>
      </c>
      <c r="D62" s="48"/>
      <c r="E62" s="43"/>
      <c r="F62" s="43"/>
      <c r="G62" s="44"/>
      <c r="H62" s="44"/>
    </row>
    <row r="63" spans="1:8" ht="26.25">
      <c r="A63" s="130" t="s">
        <v>99</v>
      </c>
      <c r="B63" s="62"/>
      <c r="C63" s="62" t="s">
        <v>577</v>
      </c>
      <c r="D63" s="361">
        <v>1</v>
      </c>
      <c r="E63" s="43"/>
      <c r="F63" s="43"/>
      <c r="G63" s="44">
        <f>D63*E63</f>
        <v>0</v>
      </c>
      <c r="H63" s="44">
        <f>D63*F63</f>
        <v>0</v>
      </c>
    </row>
    <row r="64" spans="1:8" ht="12.75">
      <c r="A64" s="387"/>
      <c r="B64" s="387"/>
      <c r="C64" s="12" t="s">
        <v>583</v>
      </c>
      <c r="D64" s="67"/>
      <c r="E64" s="31"/>
      <c r="F64" s="31"/>
      <c r="G64" s="61">
        <f>SUM(G3:G63)</f>
        <v>0</v>
      </c>
      <c r="H64" s="61">
        <f>SUM(H3:H63)</f>
        <v>0</v>
      </c>
    </row>
  </sheetData>
  <conditionalFormatting sqref="C6">
    <cfRule type="expression" priority="1" dxfId="2" stopIfTrue="1">
      <formula>(B6=1)</formula>
    </cfRule>
    <cfRule type="expression" priority="2" dxfId="3" stopIfTrue="1">
      <formula>(B6=2)</formula>
    </cfRule>
  </conditionalFormatting>
  <printOptions/>
  <pageMargins left="0.5" right="0.37" top="1.17" bottom="1" header="0.53" footer="0.5"/>
  <pageSetup horizontalDpi="600" verticalDpi="600" orientation="portrait" paperSize="9" r:id="rId1"/>
  <headerFooter alignWithMargins="0">
    <oddHeader>&amp;CA Modern Városok Program” keretében megvalósuló „Pangea Ökocentrum” (Sóstói Többfunkciós Oktatási Központ) 
GYENGEÁRAM KÖLTSÉGVETÉS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KG</cp:lastModifiedBy>
  <cp:lastPrinted>2017-02-12T22:16:05Z</cp:lastPrinted>
  <dcterms:created xsi:type="dcterms:W3CDTF">2003-07-15T19:30:24Z</dcterms:created>
  <dcterms:modified xsi:type="dcterms:W3CDTF">2017-03-21T12:44:18Z</dcterms:modified>
  <cp:category/>
  <cp:version/>
  <cp:contentType/>
  <cp:contentStatus/>
</cp:coreProperties>
</file>